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2" yWindow="65524" windowWidth="6120" windowHeight="7152" tabRatio="672" activeTab="8"/>
  </bookViews>
  <sheets>
    <sheet name="Tir" sheetId="1" r:id="rId1"/>
    <sheet name="Dégâts" sheetId="2" r:id="rId2"/>
    <sheet name="Rencontres" sheetId="3" r:id="rId3"/>
    <sheet name="Prix" sheetId="4" r:id="rId4"/>
    <sheet name="Magie" sheetId="5" r:id="rId5"/>
    <sheet name="Combat NPC" sheetId="6" r:id="rId6"/>
    <sheet name="NPC gen" sheetId="7" r:id="rId7"/>
    <sheet name="Evènements" sheetId="8" r:id="rId8"/>
    <sheet name="Feuil2" sheetId="9" r:id="rId9"/>
    <sheet name="Feuil3" sheetId="10" r:id="rId10"/>
    <sheet name="Feuil4" sheetId="11" r:id="rId11"/>
  </sheets>
  <definedNames>
    <definedName name="DATABASE">'Prix'!$A:$D</definedName>
  </definedNames>
  <calcPr fullCalcOnLoad="1"/>
</workbook>
</file>

<file path=xl/sharedStrings.xml><?xml version="1.0" encoding="utf-8"?>
<sst xmlns="http://schemas.openxmlformats.org/spreadsheetml/2006/main" count="2775" uniqueCount="1652">
  <si>
    <t>Weapon</t>
  </si>
  <si>
    <t>Point</t>
  </si>
  <si>
    <t>Short</t>
  </si>
  <si>
    <t>Medium</t>
  </si>
  <si>
    <t>Long</t>
  </si>
  <si>
    <t>Arbalest</t>
  </si>
  <si>
    <t>Bolas**</t>
  </si>
  <si>
    <t>Bow</t>
  </si>
  <si>
    <t>Composite Bow</t>
  </si>
  <si>
    <t>Handle Sling**</t>
  </si>
  <si>
    <t>Heavy Crossbow</t>
  </si>
  <si>
    <t>Javelin*</t>
  </si>
  <si>
    <t>Light Crossbow</t>
  </si>
  <si>
    <t>Light Lance**</t>
  </si>
  <si>
    <t>Long Bow</t>
  </si>
  <si>
    <t>Other Dagger**</t>
  </si>
  <si>
    <t>Other Thrown*</t>
  </si>
  <si>
    <t>Repeating Xbow</t>
  </si>
  <si>
    <t>Sling**</t>
  </si>
  <si>
    <t>Spear*</t>
  </si>
  <si>
    <t>Throw Axe*</t>
  </si>
  <si>
    <t>Throw Dagger**</t>
  </si>
  <si>
    <t>Night</t>
  </si>
  <si>
    <t>Conceal</t>
  </si>
  <si>
    <t>Size</t>
  </si>
  <si>
    <t>Extreme***</t>
  </si>
  <si>
    <t>*** = -1 per 3 m above Long</t>
  </si>
  <si>
    <t xml:space="preserve">PP - Table de répartition des dégâts </t>
  </si>
  <si>
    <t>Répartition</t>
  </si>
  <si>
    <t>Dégâts</t>
  </si>
  <si>
    <t>Secret</t>
  </si>
  <si>
    <t>Objectif</t>
  </si>
  <si>
    <t>Volonté</t>
  </si>
  <si>
    <t>Source</t>
  </si>
  <si>
    <t>Menace</t>
  </si>
  <si>
    <t>Origine</t>
  </si>
  <si>
    <t>1</t>
  </si>
  <si>
    <t>ultra-secret</t>
  </si>
  <si>
    <t>trésor</t>
  </si>
  <si>
    <t>fanatiques</t>
  </si>
  <si>
    <t>idéologie</t>
  </si>
  <si>
    <t>attaque</t>
  </si>
  <si>
    <t>pays voisin</t>
  </si>
  <si>
    <t>2-3</t>
  </si>
  <si>
    <t>secret</t>
  </si>
  <si>
    <t>personne</t>
  </si>
  <si>
    <t>volontaire</t>
  </si>
  <si>
    <t>envie</t>
  </si>
  <si>
    <t>agressif</t>
  </si>
  <si>
    <t>régionale</t>
  </si>
  <si>
    <t>4-7</t>
  </si>
  <si>
    <t>ne rien dire</t>
  </si>
  <si>
    <t>objet</t>
  </si>
  <si>
    <t>en commande</t>
  </si>
  <si>
    <t>supérieur</t>
  </si>
  <si>
    <t>méfiant</t>
  </si>
  <si>
    <t>locale</t>
  </si>
  <si>
    <t>8-9</t>
  </si>
  <si>
    <t>peut en parler</t>
  </si>
  <si>
    <t>titre</t>
  </si>
  <si>
    <t>ordre</t>
  </si>
  <si>
    <t>seigneur</t>
  </si>
  <si>
    <t>fuyant</t>
  </si>
  <si>
    <t>internationale</t>
  </si>
  <si>
    <t>10</t>
  </si>
  <si>
    <t>connu</t>
  </si>
  <si>
    <t>quête</t>
  </si>
  <si>
    <t>sous la contrainte</t>
  </si>
  <si>
    <t>inconnue</t>
  </si>
  <si>
    <t>prudente</t>
  </si>
  <si>
    <t>Classe</t>
  </si>
  <si>
    <t>Etat</t>
  </si>
  <si>
    <t>Nombre</t>
  </si>
  <si>
    <t>Matériel</t>
  </si>
  <si>
    <t>Ouverture</t>
  </si>
  <si>
    <t>Présence</t>
  </si>
  <si>
    <t>illégale</t>
  </si>
  <si>
    <t>épuisé</t>
  </si>
  <si>
    <t>unique=1</t>
  </si>
  <si>
    <t>sans rien</t>
  </si>
  <si>
    <t>xénophobe</t>
  </si>
  <si>
    <t>femme</t>
  </si>
  <si>
    <t>guerrière</t>
  </si>
  <si>
    <t>fatigué</t>
  </si>
  <si>
    <t>poignée=2-6</t>
  </si>
  <si>
    <t>léger</t>
  </si>
  <si>
    <t>repoussant</t>
  </si>
  <si>
    <t>personnalité</t>
  </si>
  <si>
    <t>populaire</t>
  </si>
  <si>
    <t>normal</t>
  </si>
  <si>
    <t>groupe=7-20</t>
  </si>
  <si>
    <t>de voyage</t>
  </si>
  <si>
    <t>pas d'échange</t>
  </si>
  <si>
    <t>aucune</t>
  </si>
  <si>
    <t>marchand</t>
  </si>
  <si>
    <t>à l'aise</t>
  </si>
  <si>
    <t>nombreux=21-50</t>
  </si>
  <si>
    <t>en surplus</t>
  </si>
  <si>
    <t>aimable</t>
  </si>
  <si>
    <t>prisonnier</t>
  </si>
  <si>
    <t>noblesse</t>
  </si>
  <si>
    <t>en pleine forme</t>
  </si>
  <si>
    <t>très nombreux=51-200</t>
  </si>
  <si>
    <t>richement équipé</t>
  </si>
  <si>
    <t>accueillant</t>
  </si>
  <si>
    <t>spéciale</t>
  </si>
  <si>
    <t>Richesse</t>
  </si>
  <si>
    <t>Age</t>
  </si>
  <si>
    <t>Maladie</t>
  </si>
  <si>
    <t>Equipement</t>
  </si>
  <si>
    <t>Chemin</t>
  </si>
  <si>
    <t>Poursuite</t>
  </si>
  <si>
    <t>mendiants</t>
  </si>
  <si>
    <t>très jeune</t>
  </si>
  <si>
    <t>contagieuse</t>
  </si>
  <si>
    <t>charroi</t>
  </si>
  <si>
    <t>à l'aveugle</t>
  </si>
  <si>
    <t>chasseur + chassé</t>
  </si>
  <si>
    <t>pauvre</t>
  </si>
  <si>
    <t>jeune</t>
  </si>
  <si>
    <t>remède</t>
  </si>
  <si>
    <t>montures</t>
  </si>
  <si>
    <t>avec guide</t>
  </si>
  <si>
    <t>en chasse</t>
  </si>
  <si>
    <t>marchandise</t>
  </si>
  <si>
    <t>adulte</t>
  </si>
  <si>
    <t>piétons</t>
  </si>
  <si>
    <t>simple et précis</t>
  </si>
  <si>
    <t>aisés</t>
  </si>
  <si>
    <t>mature</t>
  </si>
  <si>
    <t>simple maladie</t>
  </si>
  <si>
    <t>chevaux</t>
  </si>
  <si>
    <t>perdus</t>
  </si>
  <si>
    <t>chassé</t>
  </si>
  <si>
    <t>riches</t>
  </si>
  <si>
    <t>vieux</t>
  </si>
  <si>
    <t>grave maladie</t>
  </si>
  <si>
    <t>important</t>
  </si>
  <si>
    <t>par carte</t>
  </si>
  <si>
    <t>battue</t>
  </si>
  <si>
    <t>NOM</t>
  </si>
  <si>
    <t>PROFESSION</t>
  </si>
  <si>
    <t>DESCRIPTION</t>
  </si>
  <si>
    <t>MESURE</t>
  </si>
  <si>
    <t>acier</t>
  </si>
  <si>
    <t>fondeur</t>
  </si>
  <si>
    <t>très rare</t>
  </si>
  <si>
    <t>500 g</t>
  </si>
  <si>
    <t>acte notairal</t>
  </si>
  <si>
    <t>notaire</t>
  </si>
  <si>
    <t>affaire de justice</t>
  </si>
  <si>
    <t>agneau</t>
  </si>
  <si>
    <t>boucher</t>
  </si>
  <si>
    <t>500g</t>
  </si>
  <si>
    <t>agneau vivant</t>
  </si>
  <si>
    <t>eleveur</t>
  </si>
  <si>
    <t>aigle</t>
  </si>
  <si>
    <t>dresseur</t>
  </si>
  <si>
    <t>aigle de guerre</t>
  </si>
  <si>
    <t>aiguillon</t>
  </si>
  <si>
    <t>forgeron</t>
  </si>
  <si>
    <t>amande</t>
  </si>
  <si>
    <t>herboriste</t>
  </si>
  <si>
    <t>30g</t>
  </si>
  <si>
    <t>ambre</t>
  </si>
  <si>
    <t>apothicaire</t>
  </si>
  <si>
    <t>pierre</t>
  </si>
  <si>
    <t>30 gr</t>
  </si>
  <si>
    <t>ambre gris</t>
  </si>
  <si>
    <t>de baleine</t>
  </si>
  <si>
    <t>ancre de bateau</t>
  </si>
  <si>
    <t>armateur</t>
  </si>
  <si>
    <t>+100kg</t>
  </si>
  <si>
    <t>ane</t>
  </si>
  <si>
    <t>anesse</t>
  </si>
  <si>
    <t>anguille</t>
  </si>
  <si>
    <t>pêcheur</t>
  </si>
  <si>
    <t>animal spécial</t>
  </si>
  <si>
    <t>chasseur</t>
  </si>
  <si>
    <t>appât</t>
  </si>
  <si>
    <t>la douzaine</t>
  </si>
  <si>
    <t>12</t>
  </si>
  <si>
    <t>araire</t>
  </si>
  <si>
    <t>menuisier</t>
  </si>
  <si>
    <t>labour</t>
  </si>
  <si>
    <t>4kg</t>
  </si>
  <si>
    <t>arbalète à pied</t>
  </si>
  <si>
    <t>armurier</t>
  </si>
  <si>
    <t>3,5kg</t>
  </si>
  <si>
    <t>arbalète à répétition</t>
  </si>
  <si>
    <t>3kg</t>
  </si>
  <si>
    <t>arbalète lourde</t>
  </si>
  <si>
    <t>2,5kg</t>
  </si>
  <si>
    <t>arc</t>
  </si>
  <si>
    <t>300g</t>
  </si>
  <si>
    <t>arc composite</t>
  </si>
  <si>
    <t>0,5kg</t>
  </si>
  <si>
    <t>arc court</t>
  </si>
  <si>
    <t>200g</t>
  </si>
  <si>
    <t>argent (en barre)</t>
  </si>
  <si>
    <t>assiette en bois</t>
  </si>
  <si>
    <t>décorée</t>
  </si>
  <si>
    <t>20 cm diam</t>
  </si>
  <si>
    <t>assiette en étain</t>
  </si>
  <si>
    <t>20 cm</t>
  </si>
  <si>
    <t>attelage de boeuf</t>
  </si>
  <si>
    <t>sellier</t>
  </si>
  <si>
    <t>auberge</t>
  </si>
  <si>
    <t>selon quartier/quali</t>
  </si>
  <si>
    <t>auberge de campagne</t>
  </si>
  <si>
    <t>aubergiste</t>
  </si>
  <si>
    <t>nuit/plat</t>
  </si>
  <si>
    <t>nuitée</t>
  </si>
  <si>
    <t>auberge de ville</t>
  </si>
  <si>
    <t>nuit (plat=nuit/10)</t>
  </si>
  <si>
    <t>avoine</t>
  </si>
  <si>
    <t>meunier</t>
  </si>
  <si>
    <t>ballot</t>
  </si>
  <si>
    <t>baguette</t>
  </si>
  <si>
    <t>vanneur</t>
  </si>
  <si>
    <t>cueilleur de récoltes</t>
  </si>
  <si>
    <t>100g</t>
  </si>
  <si>
    <t>bain parfumé</t>
  </si>
  <si>
    <t>balai</t>
  </si>
  <si>
    <t>marché</t>
  </si>
  <si>
    <t>140cm</t>
  </si>
  <si>
    <t>banc</t>
  </si>
  <si>
    <t>120cm large</t>
  </si>
  <si>
    <t>bandage à soins</t>
  </si>
  <si>
    <t>médecin</t>
  </si>
  <si>
    <t>30cm</t>
  </si>
  <si>
    <t>barbacanne</t>
  </si>
  <si>
    <t>macon</t>
  </si>
  <si>
    <t>4m haut,3m diam</t>
  </si>
  <si>
    <t>barbier (coupe de)</t>
  </si>
  <si>
    <t>barbier</t>
  </si>
  <si>
    <t>barrique</t>
  </si>
  <si>
    <t>tonnelier</t>
  </si>
  <si>
    <t>200 l</t>
  </si>
  <si>
    <t>bateau - transport</t>
  </si>
  <si>
    <t>par animal/ par 5 kg</t>
  </si>
  <si>
    <t>bateau marchand- voyage</t>
  </si>
  <si>
    <t>par 10 miles</t>
  </si>
  <si>
    <t>bâton ferré</t>
  </si>
  <si>
    <t>v</t>
  </si>
  <si>
    <t>bêche</t>
  </si>
  <si>
    <t>100 cm</t>
  </si>
  <si>
    <t>beurre</t>
  </si>
  <si>
    <t>laitier</t>
  </si>
  <si>
    <t>500 g (35 b pour baq</t>
  </si>
  <si>
    <t>bière blonde</t>
  </si>
  <si>
    <t>tavernier</t>
  </si>
  <si>
    <t>30 cl</t>
  </si>
  <si>
    <t>bière brune</t>
  </si>
  <si>
    <t>bière forte</t>
  </si>
  <si>
    <t>40 cl</t>
  </si>
  <si>
    <t>bière forte en barril</t>
  </si>
  <si>
    <t>barril non cerclé</t>
  </si>
  <si>
    <t>50 l</t>
  </si>
  <si>
    <t>bière légère/blonde</t>
  </si>
  <si>
    <t>40 cl (12 c pour un</t>
  </si>
  <si>
    <t>blanc-manger</t>
  </si>
  <si>
    <t>blanchet</t>
  </si>
  <si>
    <t>drapier</t>
  </si>
  <si>
    <t>laine grossière</t>
  </si>
  <si>
    <t>1m2</t>
  </si>
  <si>
    <t>blason + écu</t>
  </si>
  <si>
    <t>héraut</t>
  </si>
  <si>
    <t>v écu</t>
  </si>
  <si>
    <t>blé</t>
  </si>
  <si>
    <t>boeuf</t>
  </si>
  <si>
    <t>boeuf (morceau de)</t>
  </si>
  <si>
    <t>selon morceau</t>
  </si>
  <si>
    <t>bois à brûler</t>
  </si>
  <si>
    <t>bûcheron</t>
  </si>
  <si>
    <t>stère</t>
  </si>
  <si>
    <t>bois non traité</t>
  </si>
  <si>
    <t>boîte à feu</t>
  </si>
  <si>
    <t>chandelier</t>
  </si>
  <si>
    <t>boîte à outils</t>
  </si>
  <si>
    <t xml:space="preserve">plusieurs outils </t>
  </si>
  <si>
    <t>bol de bois</t>
  </si>
  <si>
    <t>18 cm diam</t>
  </si>
  <si>
    <t>bonnet</t>
  </si>
  <si>
    <t>tailleur</t>
  </si>
  <si>
    <t>laine</t>
  </si>
  <si>
    <t>bottes de cheval</t>
  </si>
  <si>
    <t>cordonnier</t>
  </si>
  <si>
    <t>mi-mollet</t>
  </si>
  <si>
    <t>bottes de cuir</t>
  </si>
  <si>
    <t>mollet</t>
  </si>
  <si>
    <t>bouclier à main</t>
  </si>
  <si>
    <t>bougie de cire d'abeille</t>
  </si>
  <si>
    <t>bougie de suif</t>
  </si>
  <si>
    <t>boule</t>
  </si>
  <si>
    <t>bouleau</t>
  </si>
  <si>
    <t>bourse de cuir +lacet</t>
  </si>
  <si>
    <t>bourse de peau</t>
  </si>
  <si>
    <t>bourse en soie</t>
  </si>
  <si>
    <t>bouteille</t>
  </si>
  <si>
    <t>potier</t>
  </si>
  <si>
    <t>1 l</t>
  </si>
  <si>
    <t>braies</t>
  </si>
  <si>
    <t>fine laine</t>
  </si>
  <si>
    <t>breuvage peska</t>
  </si>
  <si>
    <t>selon qualité, 1/8 l</t>
  </si>
  <si>
    <t>1/8 l</t>
  </si>
  <si>
    <t>bréviaire</t>
  </si>
  <si>
    <t>savant</t>
  </si>
  <si>
    <t>10-50 pages</t>
  </si>
  <si>
    <t>bride de cheval</t>
  </si>
  <si>
    <t>cuir</t>
  </si>
  <si>
    <t>brigandine</t>
  </si>
  <si>
    <t>brioche</t>
  </si>
  <si>
    <t>boulanger</t>
  </si>
  <si>
    <t>200 g</t>
  </si>
  <si>
    <t>broche</t>
  </si>
  <si>
    <t>fer/cuivre</t>
  </si>
  <si>
    <t>10 cm large</t>
  </si>
  <si>
    <t>brochet</t>
  </si>
  <si>
    <t>brochette</t>
  </si>
  <si>
    <t>viande+légume</t>
  </si>
  <si>
    <t>bronze</t>
  </si>
  <si>
    <t>barre 500g</t>
  </si>
  <si>
    <t>brosse</t>
  </si>
  <si>
    <t>poil de fer+poignée</t>
  </si>
  <si>
    <t>brosse à cheval</t>
  </si>
  <si>
    <t>brouet</t>
  </si>
  <si>
    <t>choux+soupe+pain+...</t>
  </si>
  <si>
    <t>un plat</t>
  </si>
  <si>
    <t>brouette</t>
  </si>
  <si>
    <t>en bois</t>
  </si>
  <si>
    <t>buffet</t>
  </si>
  <si>
    <t>décoré?</t>
  </si>
  <si>
    <t>150lx100hx50p</t>
  </si>
  <si>
    <t>cake d'avoine</t>
  </si>
  <si>
    <t>petit pain</t>
  </si>
  <si>
    <t>cal à chariot ferré</t>
  </si>
  <si>
    <t>caleçon</t>
  </si>
  <si>
    <t>laine fine</t>
  </si>
  <si>
    <t>camphre</t>
  </si>
  <si>
    <t>canard</t>
  </si>
  <si>
    <t>canard vivant</t>
  </si>
  <si>
    <t>canevas</t>
  </si>
  <si>
    <t>tapissier</t>
  </si>
  <si>
    <t>base pour tapisserie</t>
  </si>
  <si>
    <t>1 m2</t>
  </si>
  <si>
    <t>canne</t>
  </si>
  <si>
    <t>120 cm</t>
  </si>
  <si>
    <t>cannelle</t>
  </si>
  <si>
    <t>cape de laine</t>
  </si>
  <si>
    <t>grande et épaisse</t>
  </si>
  <si>
    <t>grosse laine</t>
  </si>
  <si>
    <t>capuche</t>
  </si>
  <si>
    <t>chapelier</t>
  </si>
  <si>
    <t>avec cordelette</t>
  </si>
  <si>
    <t>capuche à épervier</t>
  </si>
  <si>
    <t>+lacet</t>
  </si>
  <si>
    <t>capuche à faucon</t>
  </si>
  <si>
    <t>capuche d'aigle</t>
  </si>
  <si>
    <t>caravane / convoi</t>
  </si>
  <si>
    <t>maître d'équipage</t>
  </si>
  <si>
    <t>carquois de flèches</t>
  </si>
  <si>
    <t>pour 10 flèches</t>
  </si>
  <si>
    <t>carriole à 2 roues</t>
  </si>
  <si>
    <t>charretier</t>
  </si>
  <si>
    <t>bois</t>
  </si>
  <si>
    <t>carte</t>
  </si>
  <si>
    <t>cartographe</t>
  </si>
  <si>
    <t>30 cm2</t>
  </si>
  <si>
    <t>carte d'astrologie</t>
  </si>
  <si>
    <t>astrologue</t>
  </si>
  <si>
    <t>carte de région</t>
  </si>
  <si>
    <t>casque de cuir</t>
  </si>
  <si>
    <t>casque de métal</t>
  </si>
  <si>
    <t>casserole</t>
  </si>
  <si>
    <t>fonte</t>
  </si>
  <si>
    <t>5 l</t>
  </si>
  <si>
    <t>castel</t>
  </si>
  <si>
    <t>40*24m+cour</t>
  </si>
  <si>
    <t>castor</t>
  </si>
  <si>
    <t>peau</t>
  </si>
  <si>
    <t>cavalier</t>
  </si>
  <si>
    <t>mercenaire</t>
  </si>
  <si>
    <t>par mois avec monture</t>
  </si>
  <si>
    <t>cèdre</t>
  </si>
  <si>
    <t>ceinture</t>
  </si>
  <si>
    <t>ceinture de cuir</t>
  </si>
  <si>
    <t>ceinture pour sac</t>
  </si>
  <si>
    <t>permet d'attacher un</t>
  </si>
  <si>
    <t>80 cm</t>
  </si>
  <si>
    <t>cendre de bois odorante</t>
  </si>
  <si>
    <t>charbonnier</t>
  </si>
  <si>
    <t>1 kg</t>
  </si>
  <si>
    <t>cerceuil</t>
  </si>
  <si>
    <t>embaumeur</t>
  </si>
  <si>
    <t>simple en bois</t>
  </si>
  <si>
    <t>cervoise</t>
  </si>
  <si>
    <t>500ml</t>
  </si>
  <si>
    <t>chaîne de fer</t>
  </si>
  <si>
    <t>anneaux</t>
  </si>
  <si>
    <t>30 cm</t>
  </si>
  <si>
    <t>chaire</t>
  </si>
  <si>
    <t xml:space="preserve">large </t>
  </si>
  <si>
    <t>tout bois</t>
  </si>
  <si>
    <t>chaise</t>
  </si>
  <si>
    <t>sans accoudoirs</t>
  </si>
  <si>
    <t>chambre et nuit de luxe</t>
  </si>
  <si>
    <t>courtisane et bain et musiq</t>
  </si>
  <si>
    <t>chambrée d'auberge</t>
  </si>
  <si>
    <t>avec repas soir</t>
  </si>
  <si>
    <t>1 nuit/1 journée</t>
  </si>
  <si>
    <t>cuivre</t>
  </si>
  <si>
    <t>1 à 3 bougies</t>
  </si>
  <si>
    <t>chapeau laine/cuir</t>
  </si>
  <si>
    <t>laine serrée</t>
  </si>
  <si>
    <t>chaperon</t>
  </si>
  <si>
    <t>tressé</t>
  </si>
  <si>
    <t>charbon</t>
  </si>
  <si>
    <t>charbon d'alchimiste</t>
  </si>
  <si>
    <t>20 kg</t>
  </si>
  <si>
    <t>charbon de bois</t>
  </si>
  <si>
    <t>charrette</t>
  </si>
  <si>
    <t>à 2 roues, 60*90</t>
  </si>
  <si>
    <t>à bras</t>
  </si>
  <si>
    <t>charriot</t>
  </si>
  <si>
    <t>120*180</t>
  </si>
  <si>
    <t>à boeufs</t>
  </si>
  <si>
    <t>charriot (grand)</t>
  </si>
  <si>
    <t>4 bêtes, 4 roues, 120*200</t>
  </si>
  <si>
    <t>charriot (marchand)</t>
  </si>
  <si>
    <t>4 r,8 bêtes, 150*300</t>
  </si>
  <si>
    <t>charriot royal</t>
  </si>
  <si>
    <t>4r,12 bêtes, 180*360</t>
  </si>
  <si>
    <t>charrue</t>
  </si>
  <si>
    <t>chat</t>
  </si>
  <si>
    <t>rare</t>
  </si>
  <si>
    <t>château seigneurial</t>
  </si>
  <si>
    <t>500*4000m2+tour 40*2</t>
  </si>
  <si>
    <t>chaudron à bain</t>
  </si>
  <si>
    <t>fonte/cuivre</t>
  </si>
  <si>
    <t>80 l</t>
  </si>
  <si>
    <t>chaudron en fonte</t>
  </si>
  <si>
    <t>avec poignées</t>
  </si>
  <si>
    <t>30 l capacité</t>
  </si>
  <si>
    <t>chausses d'hiver fines</t>
  </si>
  <si>
    <t>chaussetier</t>
  </si>
  <si>
    <t>blanche/claires</t>
  </si>
  <si>
    <t>la paire</t>
  </si>
  <si>
    <t>chausses décorée de luxe</t>
  </si>
  <si>
    <t>fil d'or</t>
  </si>
  <si>
    <t>cheminée</t>
  </si>
  <si>
    <t>avec âtre</t>
  </si>
  <si>
    <t>chemise de femme</t>
  </si>
  <si>
    <t>laine et manches</t>
  </si>
  <si>
    <t>chemise de laine</t>
  </si>
  <si>
    <t>laine fines et boutons</t>
  </si>
  <si>
    <t>chêne</t>
  </si>
  <si>
    <t>cheval</t>
  </si>
  <si>
    <t>cheval (soin)</t>
  </si>
  <si>
    <t>par jour</t>
  </si>
  <si>
    <t>cheval (soin+box+bouffe)</t>
  </si>
  <si>
    <t>cheval de guerre</t>
  </si>
  <si>
    <t>palefroi</t>
  </si>
  <si>
    <t>cheval de labour</t>
  </si>
  <si>
    <t>cheval de trait</t>
  </si>
  <si>
    <t>cheval de voyage</t>
  </si>
  <si>
    <t>de monte</t>
  </si>
  <si>
    <t>chèvre</t>
  </si>
  <si>
    <t>morceau simple</t>
  </si>
  <si>
    <t>chèvre vivante</t>
  </si>
  <si>
    <t>chien de trait</t>
  </si>
  <si>
    <t>chien dressé</t>
  </si>
  <si>
    <t>3-6 commandes</t>
  </si>
  <si>
    <t>chope d'étain</t>
  </si>
  <si>
    <t>50 cl</t>
  </si>
  <si>
    <t>chopine</t>
  </si>
  <si>
    <t>chou</t>
  </si>
  <si>
    <t>cidre</t>
  </si>
  <si>
    <t xml:space="preserve">40 cl </t>
  </si>
  <si>
    <t>cire à bougie</t>
  </si>
  <si>
    <t>brute</t>
  </si>
  <si>
    <t>ciseaux</t>
  </si>
  <si>
    <t>15 cm</t>
  </si>
  <si>
    <t>ciseaux (grand)</t>
  </si>
  <si>
    <t>40cm</t>
  </si>
  <si>
    <t>citerne de bois</t>
  </si>
  <si>
    <t>300 l</t>
  </si>
  <si>
    <t>clés</t>
  </si>
  <si>
    <t>serrurier</t>
  </si>
  <si>
    <t>pièce</t>
  </si>
  <si>
    <t>clochette</t>
  </si>
  <si>
    <t>pour troupeau</t>
  </si>
  <si>
    <t>petite taille</t>
  </si>
  <si>
    <t>clous</t>
  </si>
  <si>
    <t>pour 20</t>
  </si>
  <si>
    <t>3 cm</t>
  </si>
  <si>
    <t>clous d'escalade</t>
  </si>
  <si>
    <t>6 cm</t>
  </si>
  <si>
    <t>cochon</t>
  </si>
  <si>
    <t>coffre à cithare</t>
  </si>
  <si>
    <t>velour + serrure</t>
  </si>
  <si>
    <t>coffre à compartiment</t>
  </si>
  <si>
    <t>peau mouton</t>
  </si>
  <si>
    <t>coffre de bois</t>
  </si>
  <si>
    <t>40*30*30</t>
  </si>
  <si>
    <t>60*40*30</t>
  </si>
  <si>
    <t>30*20*20</t>
  </si>
  <si>
    <t>coffret à bijou</t>
  </si>
  <si>
    <t>15*10*10</t>
  </si>
  <si>
    <t>cognac</t>
  </si>
  <si>
    <t xml:space="preserve">15 cl </t>
  </si>
  <si>
    <t>cognée</t>
  </si>
  <si>
    <t>40 cm</t>
  </si>
  <si>
    <t>manche cuir + fer</t>
  </si>
  <si>
    <t>50 cm</t>
  </si>
  <si>
    <t>coiffe laine/serge/soie</t>
  </si>
  <si>
    <t>b/b/s</t>
  </si>
  <si>
    <t>composition</t>
  </si>
  <si>
    <t>luthier</t>
  </si>
  <si>
    <t>coquille de fer</t>
  </si>
  <si>
    <t>cor de chasse spécial</t>
  </si>
  <si>
    <t>en os courbé 2 fois</t>
  </si>
  <si>
    <t>corde</t>
  </si>
  <si>
    <t>cordelier</t>
  </si>
  <si>
    <t>grosse et solide</t>
  </si>
  <si>
    <t>1,50m</t>
  </si>
  <si>
    <t>corde d'escalade</t>
  </si>
  <si>
    <t>très serrée</t>
  </si>
  <si>
    <t>corde de lien</t>
  </si>
  <si>
    <t>chanvre simple</t>
  </si>
  <si>
    <t>60 cm</t>
  </si>
  <si>
    <t>corde de lin</t>
  </si>
  <si>
    <t>marin</t>
  </si>
  <si>
    <t>en chanvre 1 b</t>
  </si>
  <si>
    <t>corne de chasse</t>
  </si>
  <si>
    <t>corne de narval</t>
  </si>
  <si>
    <t>corne décorée</t>
  </si>
  <si>
    <t>avec trous</t>
  </si>
  <si>
    <t>cotte</t>
  </si>
  <si>
    <t>laine tressée</t>
  </si>
  <si>
    <t>couette</t>
  </si>
  <si>
    <t>150*200 cm</t>
  </si>
  <si>
    <t>coupe de bois</t>
  </si>
  <si>
    <t>qlq bûches</t>
  </si>
  <si>
    <t>coupe de métal</t>
  </si>
  <si>
    <t>dépend métal et coupe</t>
  </si>
  <si>
    <t>courtisan(e)</t>
  </si>
  <si>
    <t>courtisan</t>
  </si>
  <si>
    <t>soirée+chant</t>
  </si>
  <si>
    <t>coussin</t>
  </si>
  <si>
    <t>fourré de filasse</t>
  </si>
  <si>
    <t>30x30</t>
  </si>
  <si>
    <t>couteau cuisine</t>
  </si>
  <si>
    <t>fer</t>
  </si>
  <si>
    <t>couteau de chirurgien</t>
  </si>
  <si>
    <t>alliage</t>
  </si>
  <si>
    <t>10 cm</t>
  </si>
  <si>
    <t>couverture (petite)</t>
  </si>
  <si>
    <t>tisserand</t>
  </si>
  <si>
    <t>150 x 120</t>
  </si>
  <si>
    <t>couverture de voyage</t>
  </si>
  <si>
    <t>150 x 150</t>
  </si>
  <si>
    <t>couverture épaisse</t>
  </si>
  <si>
    <t xml:space="preserve"> en laine double</t>
  </si>
  <si>
    <t>couvre -pied</t>
  </si>
  <si>
    <t>tissu</t>
  </si>
  <si>
    <t>crabe</t>
  </si>
  <si>
    <t>cravache</t>
  </si>
  <si>
    <t>créature diverse</t>
  </si>
  <si>
    <t>crème</t>
  </si>
  <si>
    <t>gallon</t>
  </si>
  <si>
    <t>cretonnés</t>
  </si>
  <si>
    <t>plat en casserole</t>
  </si>
  <si>
    <t>crieur</t>
  </si>
  <si>
    <t>intendant</t>
  </si>
  <si>
    <t xml:space="preserve">pour un message </t>
  </si>
  <si>
    <t>une criée</t>
  </si>
  <si>
    <t>croche</t>
  </si>
  <si>
    <t>décorée+manche</t>
  </si>
  <si>
    <t>crochet</t>
  </si>
  <si>
    <t>croustade</t>
  </si>
  <si>
    <t>pate+viande</t>
  </si>
  <si>
    <t>crustacé</t>
  </si>
  <si>
    <t>en c souple/bouilli</t>
  </si>
  <si>
    <t>cuir renforcé</t>
  </si>
  <si>
    <t>cuir tanné</t>
  </si>
  <si>
    <t>tanneur</t>
  </si>
  <si>
    <t>cuirasse à chien</t>
  </si>
  <si>
    <t>cuir+attache</t>
  </si>
  <si>
    <t>cuirasse à chien en maille</t>
  </si>
  <si>
    <t>cuirasse de cheval en maille</t>
  </si>
  <si>
    <t>cuirasse de cheval en plaque</t>
  </si>
  <si>
    <t>cuve</t>
  </si>
  <si>
    <t>grande</t>
  </si>
  <si>
    <t>250 l</t>
  </si>
  <si>
    <t>cuve à bain</t>
  </si>
  <si>
    <t>100 l</t>
  </si>
  <si>
    <t>cuvier</t>
  </si>
  <si>
    <t>avec support cuve</t>
  </si>
  <si>
    <t>cygne</t>
  </si>
  <si>
    <t>vivant</t>
  </si>
  <si>
    <t>dague de femme</t>
  </si>
  <si>
    <t>stylet</t>
  </si>
  <si>
    <t>dague de lancé</t>
  </si>
  <si>
    <t>dague de parade</t>
  </si>
  <si>
    <t>main gauche</t>
  </si>
  <si>
    <t>dague de plat</t>
  </si>
  <si>
    <t>dague goled</t>
  </si>
  <si>
    <t>dague large</t>
  </si>
  <si>
    <t>dague miséricorde</t>
  </si>
  <si>
    <t>daim</t>
  </si>
  <si>
    <t>m2</t>
  </si>
  <si>
    <t>dalle</t>
  </si>
  <si>
    <t>carrier</t>
  </si>
  <si>
    <t>selon pierre</t>
  </si>
  <si>
    <t>30*30 cm</t>
  </si>
  <si>
    <t>défense à la cour</t>
  </si>
  <si>
    <t>avocat</t>
  </si>
  <si>
    <t>simple cas</t>
  </si>
  <si>
    <t>demande d'avoir</t>
  </si>
  <si>
    <t>demande indirecte/faveur</t>
  </si>
  <si>
    <t>démarche en cour</t>
  </si>
  <si>
    <t>demi-lune rouge</t>
  </si>
  <si>
    <t>dorade</t>
  </si>
  <si>
    <t>kg</t>
  </si>
  <si>
    <t>ecailles de serpent</t>
  </si>
  <si>
    <t>poignée</t>
  </si>
  <si>
    <t>echelle de bois</t>
  </si>
  <si>
    <t>axe central avec lattes</t>
  </si>
  <si>
    <t>2,5 m</t>
  </si>
  <si>
    <t>ecole</t>
  </si>
  <si>
    <t>religieux</t>
  </si>
  <si>
    <t>cours</t>
  </si>
  <si>
    <t>par semaine</t>
  </si>
  <si>
    <t>ecrevisse</t>
  </si>
  <si>
    <t>ecrins</t>
  </si>
  <si>
    <t>scribe</t>
  </si>
  <si>
    <t>pour objet précieux</t>
  </si>
  <si>
    <t>20x8</t>
  </si>
  <si>
    <t>ecu</t>
  </si>
  <si>
    <t>ecuelle</t>
  </si>
  <si>
    <t>terre</t>
  </si>
  <si>
    <t>15 cm diam</t>
  </si>
  <si>
    <t>embaumement</t>
  </si>
  <si>
    <t>grande classe+cérémo</t>
  </si>
  <si>
    <t>encadrement de tableau</t>
  </si>
  <si>
    <t>encens</t>
  </si>
  <si>
    <t>enclos</t>
  </si>
  <si>
    <t>charpentier</t>
  </si>
  <si>
    <t>encre brune</t>
  </si>
  <si>
    <t>alchimiste</t>
  </si>
  <si>
    <t>encre jaune</t>
  </si>
  <si>
    <t>30 g</t>
  </si>
  <si>
    <t>encre noire</t>
  </si>
  <si>
    <t>encre rouge</t>
  </si>
  <si>
    <t>encre spéciale</t>
  </si>
  <si>
    <t>encre verte</t>
  </si>
  <si>
    <t>engagement de plaideur</t>
  </si>
  <si>
    <t>plaideur</t>
  </si>
  <si>
    <t>affaire de basse justice</t>
  </si>
  <si>
    <t>engagement militaire</t>
  </si>
  <si>
    <t>spécial</t>
  </si>
  <si>
    <t>semaine</t>
  </si>
  <si>
    <t>enseigne de fer forgé</t>
  </si>
  <si>
    <t>selon artistique</t>
  </si>
  <si>
    <t>30 x 60</t>
  </si>
  <si>
    <t>entraves</t>
  </si>
  <si>
    <t>epée à deux mains/grande</t>
  </si>
  <si>
    <t>epée bâtarde</t>
  </si>
  <si>
    <t>epée courbe</t>
  </si>
  <si>
    <t>epée d'arme/ de côté</t>
  </si>
  <si>
    <t>epée d'estoc</t>
  </si>
  <si>
    <t>epée de joute</t>
  </si>
  <si>
    <t>émoussée</t>
  </si>
  <si>
    <t>epée large</t>
  </si>
  <si>
    <t>epée longue</t>
  </si>
  <si>
    <t>epée taillée</t>
  </si>
  <si>
    <t>1 tranchant</t>
  </si>
  <si>
    <t>eperons</t>
  </si>
  <si>
    <t>simple</t>
  </si>
  <si>
    <t>epervier</t>
  </si>
  <si>
    <t>epice d'alum</t>
  </si>
  <si>
    <t>epieu</t>
  </si>
  <si>
    <t>epieu ferré</t>
  </si>
  <si>
    <t>eponges</t>
  </si>
  <si>
    <t>pour 4</t>
  </si>
  <si>
    <t>erable</t>
  </si>
  <si>
    <t>esclave de guerre</t>
  </si>
  <si>
    <t>esclave de plaisir</t>
  </si>
  <si>
    <t>esclave de travail</t>
  </si>
  <si>
    <t>espadon</t>
  </si>
  <si>
    <t>essieu à chariot</t>
  </si>
  <si>
    <t>4 lattes</t>
  </si>
  <si>
    <t>estanfort</t>
  </si>
  <si>
    <t>soie+or+argent</t>
  </si>
  <si>
    <t>30cm2</t>
  </si>
  <si>
    <t>esturgeon</t>
  </si>
  <si>
    <t>450 g</t>
  </si>
  <si>
    <t>etable</t>
  </si>
  <si>
    <t>+1 b pour l'entretien</t>
  </si>
  <si>
    <t>etai</t>
  </si>
  <si>
    <t>2 m</t>
  </si>
  <si>
    <t>etain</t>
  </si>
  <si>
    <t>barre de 500g</t>
  </si>
  <si>
    <t>etal de marché</t>
  </si>
  <si>
    <t>2x1m+support</t>
  </si>
  <si>
    <t>etriers</t>
  </si>
  <si>
    <t>cuir et fer</t>
  </si>
  <si>
    <t>paire</t>
  </si>
  <si>
    <t>exotique</t>
  </si>
  <si>
    <t>produit étranger/bizzare</t>
  </si>
  <si>
    <t>faisan</t>
  </si>
  <si>
    <t>faucille</t>
  </si>
  <si>
    <t>manchon de bois</t>
  </si>
  <si>
    <t>faucon</t>
  </si>
  <si>
    <t>4 ordres</t>
  </si>
  <si>
    <t>faux</t>
  </si>
  <si>
    <t>180 cm</t>
  </si>
  <si>
    <t>barre</t>
  </si>
  <si>
    <t>fer à cheval</t>
  </si>
  <si>
    <t>entretien</t>
  </si>
  <si>
    <t>ferme</t>
  </si>
  <si>
    <t>murs+toit</t>
  </si>
  <si>
    <t>7x5m</t>
  </si>
  <si>
    <t>fève</t>
  </si>
  <si>
    <t>flacon</t>
  </si>
  <si>
    <t>goulet allongé</t>
  </si>
  <si>
    <t>500 ml</t>
  </si>
  <si>
    <t>flanchet</t>
  </si>
  <si>
    <t>fléau à grain</t>
  </si>
  <si>
    <t>coude métallique à 2 m</t>
  </si>
  <si>
    <t>en bois à une main</t>
  </si>
  <si>
    <t>fléau noble</t>
  </si>
  <si>
    <t>flèche</t>
  </si>
  <si>
    <t>fleurs</t>
  </si>
  <si>
    <t>flûte de bois</t>
  </si>
  <si>
    <t>à 4 trous</t>
  </si>
  <si>
    <t>25 cm</t>
  </si>
  <si>
    <t>foin</t>
  </si>
  <si>
    <t>fermier</t>
  </si>
  <si>
    <t>fontaine</t>
  </si>
  <si>
    <t>simple sans décor</t>
  </si>
  <si>
    <t>forge</t>
  </si>
  <si>
    <t>75 kg</t>
  </si>
  <si>
    <t>fouet</t>
  </si>
  <si>
    <t>torsadé+manchon</t>
  </si>
  <si>
    <t>65 cm</t>
  </si>
  <si>
    <t>four de pierre</t>
  </si>
  <si>
    <t>50 kg</t>
  </si>
  <si>
    <t>fourche</t>
  </si>
  <si>
    <t>175 cm</t>
  </si>
  <si>
    <t>fourreau d'arme</t>
  </si>
  <si>
    <t>fraises</t>
  </si>
  <si>
    <t>frêne</t>
  </si>
  <si>
    <t>meuble</t>
  </si>
  <si>
    <t>1 m3</t>
  </si>
  <si>
    <t>fromage de brebis</t>
  </si>
  <si>
    <t>fromage de chèvre</t>
  </si>
  <si>
    <t>fromage de vache</t>
  </si>
  <si>
    <t>fronde</t>
  </si>
  <si>
    <t>fronde à deux mains</t>
  </si>
  <si>
    <t>fumée</t>
  </si>
  <si>
    <t>viande/poisson</t>
  </si>
  <si>
    <t>fût</t>
  </si>
  <si>
    <t>10l/20l/40l</t>
  </si>
  <si>
    <t>galère</t>
  </si>
  <si>
    <t>bois + rames</t>
  </si>
  <si>
    <t>galette de blé</t>
  </si>
  <si>
    <t>sel + blé + eau</t>
  </si>
  <si>
    <t>250 g</t>
  </si>
  <si>
    <t>gambison</t>
  </si>
  <si>
    <t>filasse tressée et matelassée</t>
  </si>
  <si>
    <t>gant de serge</t>
  </si>
  <si>
    <t>2-3 doigts</t>
  </si>
  <si>
    <t>gants de fauconnier</t>
  </si>
  <si>
    <t>cuir simple</t>
  </si>
  <si>
    <t>gants de laine/cuir/soie</t>
  </si>
  <si>
    <t>gantier</t>
  </si>
  <si>
    <t>garance</t>
  </si>
  <si>
    <t>base couleur rouge</t>
  </si>
  <si>
    <t>25 g</t>
  </si>
  <si>
    <t>généalogie</t>
  </si>
  <si>
    <t>selon génération</t>
  </si>
  <si>
    <t>parchemin</t>
  </si>
  <si>
    <t>gentillhommière</t>
  </si>
  <si>
    <t>2 étages</t>
  </si>
  <si>
    <t>pierre et terre</t>
  </si>
  <si>
    <t>gilet</t>
  </si>
  <si>
    <t>gingembre</t>
  </si>
  <si>
    <t>girofle</t>
  </si>
  <si>
    <t>gîte</t>
  </si>
  <si>
    <t>glaive</t>
  </si>
  <si>
    <t>godet en étain</t>
  </si>
  <si>
    <t>goudron</t>
  </si>
  <si>
    <t>4,5 l</t>
  </si>
  <si>
    <t>gourde</t>
  </si>
  <si>
    <t>cuir+bouchon</t>
  </si>
  <si>
    <t>graisse d'arme</t>
  </si>
  <si>
    <t>sans contenant</t>
  </si>
  <si>
    <t>1l</t>
  </si>
  <si>
    <t>graisse de mouton</t>
  </si>
  <si>
    <t>grand arc</t>
  </si>
  <si>
    <t>grand bouclier</t>
  </si>
  <si>
    <t>grande arbalète</t>
  </si>
  <si>
    <t>grange</t>
  </si>
  <si>
    <t>sans terre</t>
  </si>
  <si>
    <t>5 x 10 m</t>
  </si>
  <si>
    <t>granlance</t>
  </si>
  <si>
    <t>grappin</t>
  </si>
  <si>
    <t>à 3 branches</t>
  </si>
  <si>
    <t>gras de lard</t>
  </si>
  <si>
    <t>gril de fonte</t>
  </si>
  <si>
    <t>grumel</t>
  </si>
  <si>
    <t>guisarme</t>
  </si>
  <si>
    <t>hache à bois</t>
  </si>
  <si>
    <t>hache à deux mains</t>
  </si>
  <si>
    <t>hache à main</t>
  </si>
  <si>
    <t>hache d'hast</t>
  </si>
  <si>
    <t>hache de bataille</t>
  </si>
  <si>
    <t>hache de coupe</t>
  </si>
  <si>
    <t>hache de lancé</t>
  </si>
  <si>
    <t>hache de métier</t>
  </si>
  <si>
    <t>hache des monts</t>
  </si>
  <si>
    <t>hache pique</t>
  </si>
  <si>
    <t>hachette</t>
  </si>
  <si>
    <t>manchon</t>
  </si>
  <si>
    <t>35 cm</t>
  </si>
  <si>
    <t>hallebarde</t>
  </si>
  <si>
    <t>hareng</t>
  </si>
  <si>
    <t>harnais à cheval</t>
  </si>
  <si>
    <t>harnais de bête de somme</t>
  </si>
  <si>
    <t>harnais de chien</t>
  </si>
  <si>
    <t>harnais de vache</t>
  </si>
  <si>
    <t>harnois</t>
  </si>
  <si>
    <t>a bête de somme</t>
  </si>
  <si>
    <t>harpe</t>
  </si>
  <si>
    <t>grande à pied</t>
  </si>
  <si>
    <t>harpon</t>
  </si>
  <si>
    <t>150 cm</t>
  </si>
  <si>
    <t>haubert de maille forte</t>
  </si>
  <si>
    <t>grande/avec plaque</t>
  </si>
  <si>
    <t>haubert de plate</t>
  </si>
  <si>
    <t>normale/de tournoi</t>
  </si>
  <si>
    <t>heaume</t>
  </si>
  <si>
    <t>héraut (annonce de tournoi)</t>
  </si>
  <si>
    <t>organisation</t>
  </si>
  <si>
    <t>herbes</t>
  </si>
  <si>
    <t>la dose</t>
  </si>
  <si>
    <t>herbes calmantes</t>
  </si>
  <si>
    <t>pot</t>
  </si>
  <si>
    <t>herbes de soins</t>
  </si>
  <si>
    <t>hermine vivante</t>
  </si>
  <si>
    <t>herse</t>
  </si>
  <si>
    <t>en fer</t>
  </si>
  <si>
    <t>+2m2</t>
  </si>
  <si>
    <t>herse à champs</t>
  </si>
  <si>
    <t>180  x 50 cm</t>
  </si>
  <si>
    <t>homme d'arme</t>
  </si>
  <si>
    <t>houe</t>
  </si>
  <si>
    <t>houx</t>
  </si>
  <si>
    <t>huches</t>
  </si>
  <si>
    <t>huile cuisine</t>
  </si>
  <si>
    <t>huile d'amande</t>
  </si>
  <si>
    <t>huile d'oiellette</t>
  </si>
  <si>
    <t>huile d'olive</t>
  </si>
  <si>
    <t>huile de baleine</t>
  </si>
  <si>
    <t>huile de cannelle</t>
  </si>
  <si>
    <t>huile de chenevis</t>
  </si>
  <si>
    <t>huile de corps parfumée</t>
  </si>
  <si>
    <t>huile de lampe</t>
  </si>
  <si>
    <t>huile de lin</t>
  </si>
  <si>
    <t>huile de myrtille</t>
  </si>
  <si>
    <t>huile de navette</t>
  </si>
  <si>
    <t>épicier</t>
  </si>
  <si>
    <t>huile de noix</t>
  </si>
  <si>
    <t>huile de pavot</t>
  </si>
  <si>
    <t>25 cl</t>
  </si>
  <si>
    <t>huile de rose</t>
  </si>
  <si>
    <t>huître</t>
  </si>
  <si>
    <t>hydromel</t>
  </si>
  <si>
    <t>ivoire</t>
  </si>
  <si>
    <t>à la pièce</t>
  </si>
  <si>
    <t>jambon</t>
  </si>
  <si>
    <t>javeline</t>
  </si>
  <si>
    <t>javelot</t>
  </si>
  <si>
    <t>joug</t>
  </si>
  <si>
    <t>collier de bête</t>
  </si>
  <si>
    <t>jouguet pour cornes</t>
  </si>
  <si>
    <t>juste-au-corps de laine</t>
  </si>
  <si>
    <t>juste-au-corps de soie</t>
  </si>
  <si>
    <t>lacet de cuir</t>
  </si>
  <si>
    <t>1 m</t>
  </si>
  <si>
    <t>lait de chèvre</t>
  </si>
  <si>
    <t>5l</t>
  </si>
  <si>
    <t>lait de vache</t>
  </si>
  <si>
    <t>lait mouton</t>
  </si>
  <si>
    <t>lance</t>
  </si>
  <si>
    <t>lance anobli</t>
  </si>
  <si>
    <t>lance bipique</t>
  </si>
  <si>
    <t>lance d'arrêt</t>
  </si>
  <si>
    <t>lance de chasse</t>
  </si>
  <si>
    <t>lance de faux</t>
  </si>
  <si>
    <t>lance de joute</t>
  </si>
  <si>
    <t>lance lourde</t>
  </si>
  <si>
    <t>lanterne à huile</t>
  </si>
  <si>
    <t>contenance 30 cl</t>
  </si>
  <si>
    <t>lapin</t>
  </si>
  <si>
    <t>lard fumé</t>
  </si>
  <si>
    <t>latrine</t>
  </si>
  <si>
    <t>élaborée pour demeure</t>
  </si>
  <si>
    <t>lavande</t>
  </si>
  <si>
    <t>lèche-frite</t>
  </si>
  <si>
    <t>repas</t>
  </si>
  <si>
    <t>lentilles</t>
  </si>
  <si>
    <t>lie de vin</t>
  </si>
  <si>
    <t>2 l</t>
  </si>
  <si>
    <t>lit</t>
  </si>
  <si>
    <t>pour une personne</t>
  </si>
  <si>
    <t>100 x 160 cm</t>
  </si>
  <si>
    <t>litière</t>
  </si>
  <si>
    <t>60 x 100 cm</t>
  </si>
  <si>
    <t>longe</t>
  </si>
  <si>
    <t>louche en bois</t>
  </si>
  <si>
    <t>luth</t>
  </si>
  <si>
    <t>lyre</t>
  </si>
  <si>
    <t>8 cordes, bois</t>
  </si>
  <si>
    <t>maille</t>
  </si>
  <si>
    <t>légère/renforcée/ple</t>
  </si>
  <si>
    <t>maille et plaque</t>
  </si>
  <si>
    <t>maille légère</t>
  </si>
  <si>
    <t>maille pleine</t>
  </si>
  <si>
    <t>maille renforcée</t>
  </si>
  <si>
    <t>maison de notable</t>
  </si>
  <si>
    <t>3 étages pierre</t>
  </si>
  <si>
    <t>5 x 8 m</t>
  </si>
  <si>
    <t>maître d'équipage/ de troupe</t>
  </si>
  <si>
    <t>par mois</t>
  </si>
  <si>
    <t>manoir</t>
  </si>
  <si>
    <t>3 étages</t>
  </si>
  <si>
    <t>30*15m</t>
  </si>
  <si>
    <t>manteau + capuche en laine</t>
  </si>
  <si>
    <t>au genou</t>
  </si>
  <si>
    <t>manteau de laine</t>
  </si>
  <si>
    <t>maquereau</t>
  </si>
  <si>
    <t>marbre</t>
  </si>
  <si>
    <t>bloc</t>
  </si>
  <si>
    <t>20*10*2</t>
  </si>
  <si>
    <t>marle</t>
  </si>
  <si>
    <t>marmite</t>
  </si>
  <si>
    <t>marteau</t>
  </si>
  <si>
    <t>marteau à escalade</t>
  </si>
  <si>
    <t xml:space="preserve">solide </t>
  </si>
  <si>
    <t>marteau de guerre</t>
  </si>
  <si>
    <t>marteau de lucerne</t>
  </si>
  <si>
    <t>marteau de travail</t>
  </si>
  <si>
    <t>martel de fer</t>
  </si>
  <si>
    <t>maspic</t>
  </si>
  <si>
    <t>masse</t>
  </si>
  <si>
    <t>masse à pointe</t>
  </si>
  <si>
    <t>masse d'arme</t>
  </si>
  <si>
    <t>masse d'empal</t>
  </si>
  <si>
    <t>masse d'homar</t>
  </si>
  <si>
    <t>masse ferrée</t>
  </si>
  <si>
    <t>masse hercule</t>
  </si>
  <si>
    <t>masse noble</t>
  </si>
  <si>
    <t>masse thaliban</t>
  </si>
  <si>
    <t>massue</t>
  </si>
  <si>
    <t>mat de bateau</t>
  </si>
  <si>
    <t>matelas</t>
  </si>
  <si>
    <t xml:space="preserve">tissu + filasse </t>
  </si>
  <si>
    <t>100 x 150 cm</t>
  </si>
  <si>
    <t>maton</t>
  </si>
  <si>
    <t>mèche</t>
  </si>
  <si>
    <t>en lin</t>
  </si>
  <si>
    <t>mélèze</t>
  </si>
  <si>
    <t>m3</t>
  </si>
  <si>
    <t>mesannine</t>
  </si>
  <si>
    <t>300 x 150 cm</t>
  </si>
  <si>
    <t>messager</t>
  </si>
  <si>
    <t>en b/jour pour normal</t>
  </si>
  <si>
    <t>meule</t>
  </si>
  <si>
    <t>miel</t>
  </si>
  <si>
    <t>mortier</t>
  </si>
  <si>
    <t>maçon</t>
  </si>
  <si>
    <t>10kg</t>
  </si>
  <si>
    <t>morue</t>
  </si>
  <si>
    <t>moulin</t>
  </si>
  <si>
    <t>à eau</t>
  </si>
  <si>
    <t>mouton</t>
  </si>
  <si>
    <t>mule</t>
  </si>
  <si>
    <t>mur de pierre</t>
  </si>
  <si>
    <t>1m2 x 25 cm</t>
  </si>
  <si>
    <t>mûres</t>
  </si>
  <si>
    <t>muscade</t>
  </si>
  <si>
    <t>naphte</t>
  </si>
  <si>
    <t>1 dl</t>
  </si>
  <si>
    <t>nappe</t>
  </si>
  <si>
    <t>selon motif</t>
  </si>
  <si>
    <t>navets</t>
  </si>
  <si>
    <t>navire</t>
  </si>
  <si>
    <t>nef/gallion/barque</t>
  </si>
  <si>
    <t>4 - 25 m long</t>
  </si>
  <si>
    <t>nomblet</t>
  </si>
  <si>
    <t>noyau</t>
  </si>
  <si>
    <t>oeillères</t>
  </si>
  <si>
    <t>avec attaches</t>
  </si>
  <si>
    <t>oeufs</t>
  </si>
  <si>
    <t>oie</t>
  </si>
  <si>
    <t>oie vivante</t>
  </si>
  <si>
    <t>oiseau dressé</t>
  </si>
  <si>
    <t>pas d'ordres</t>
  </si>
  <si>
    <t>olives</t>
  </si>
  <si>
    <t>verte/noire</t>
  </si>
  <si>
    <t>onguent à brûlure</t>
  </si>
  <si>
    <t>30ml</t>
  </si>
  <si>
    <t>or</t>
  </si>
  <si>
    <t>oreillers</t>
  </si>
  <si>
    <t>fourré filasse</t>
  </si>
  <si>
    <t>50 x 30 cm</t>
  </si>
  <si>
    <t>orge</t>
  </si>
  <si>
    <t>orme</t>
  </si>
  <si>
    <t>os de requin</t>
  </si>
  <si>
    <t>ours dressé</t>
  </si>
  <si>
    <t>1-2 tours appris</t>
  </si>
  <si>
    <t>outre à vin + capuchon</t>
  </si>
  <si>
    <t>solide</t>
  </si>
  <si>
    <t>outre de cuir+capuchon</t>
  </si>
  <si>
    <t>500ml/1l/5l/15l</t>
  </si>
  <si>
    <t>pain de blé</t>
  </si>
  <si>
    <t>livre ou +</t>
  </si>
  <si>
    <t>pain de seigle</t>
  </si>
  <si>
    <t>palanquin</t>
  </si>
  <si>
    <t>150*90*120h décoré</t>
  </si>
  <si>
    <t>simple et fonctionnel</t>
  </si>
  <si>
    <t>120x70x100</t>
  </si>
  <si>
    <t>palissade de bois</t>
  </si>
  <si>
    <t>palissade en dur</t>
  </si>
  <si>
    <t>bois/pierre</t>
  </si>
  <si>
    <t>panier oseille</t>
  </si>
  <si>
    <t>avec anse</t>
  </si>
  <si>
    <t>30 cm rayon</t>
  </si>
  <si>
    <t>pantalon de lin</t>
  </si>
  <si>
    <t>avec fermeture</t>
  </si>
  <si>
    <t>pantalon laine/cuir</t>
  </si>
  <si>
    <t>paradis</t>
  </si>
  <si>
    <t>30 x 30 cm</t>
  </si>
  <si>
    <t>taillé et gratté</t>
  </si>
  <si>
    <t>30*30</t>
  </si>
  <si>
    <t>parfum</t>
  </si>
  <si>
    <t>parfumeur</t>
  </si>
  <si>
    <t>pâté</t>
  </si>
  <si>
    <t>pavillon</t>
  </si>
  <si>
    <t>couvert, en bois</t>
  </si>
  <si>
    <t>200 x 150</t>
  </si>
  <si>
    <t>péage de route/caravansérail</t>
  </si>
  <si>
    <t>garde</t>
  </si>
  <si>
    <t>par personne et anim</t>
  </si>
  <si>
    <t>journée+nuit+entretien</t>
  </si>
  <si>
    <t>peau d'agneau</t>
  </si>
  <si>
    <t>peau d'écureuil</t>
  </si>
  <si>
    <t>peau d'hermine</t>
  </si>
  <si>
    <t>peau de boeuf</t>
  </si>
  <si>
    <t>peau de cerf</t>
  </si>
  <si>
    <t>peau de chat</t>
  </si>
  <si>
    <t>peau de cochon</t>
  </si>
  <si>
    <t>peau de daim</t>
  </si>
  <si>
    <t>peau de lapin</t>
  </si>
  <si>
    <t>peau de loutre</t>
  </si>
  <si>
    <t>peau de martre</t>
  </si>
  <si>
    <t>peau de mouton</t>
  </si>
  <si>
    <t>peau de phoque</t>
  </si>
  <si>
    <t>peau de porc</t>
  </si>
  <si>
    <t>peau de renard</t>
  </si>
  <si>
    <t>peau de veau</t>
  </si>
  <si>
    <t>peau de zibeline</t>
  </si>
  <si>
    <t>peigne en bois</t>
  </si>
  <si>
    <t>peinture de mur</t>
  </si>
  <si>
    <t>artiste</t>
  </si>
  <si>
    <t>selon couleur</t>
  </si>
  <si>
    <t>3 m x 5 m</t>
  </si>
  <si>
    <t>pelle</t>
  </si>
  <si>
    <t>fer + bois</t>
  </si>
  <si>
    <t>perche</t>
  </si>
  <si>
    <t>250 cm</t>
  </si>
  <si>
    <t>performance</t>
  </si>
  <si>
    <t>troubadour</t>
  </si>
  <si>
    <t>chanson/geste/...</t>
  </si>
  <si>
    <t>peska</t>
  </si>
  <si>
    <t>qualité 5 sur 1-10</t>
  </si>
  <si>
    <t>phare de port</t>
  </si>
  <si>
    <t>pierre et charpente</t>
  </si>
  <si>
    <t>12 m de haut</t>
  </si>
  <si>
    <t>20*10*10</t>
  </si>
  <si>
    <t>pierre à affuter</t>
  </si>
  <si>
    <t>pierre à fronde</t>
  </si>
  <si>
    <t>pierre à meule</t>
  </si>
  <si>
    <t>pierre à moulin</t>
  </si>
  <si>
    <t>avec rouages</t>
  </si>
  <si>
    <t>pierre de colonne</t>
  </si>
  <si>
    <t>pierre spéciale</t>
  </si>
  <si>
    <t>pierre taillée</t>
  </si>
  <si>
    <t>20 x20 x 10</t>
  </si>
  <si>
    <t>pigeon</t>
  </si>
  <si>
    <t>- 1 livre</t>
  </si>
  <si>
    <t>pilon</t>
  </si>
  <si>
    <t>40 cm haut</t>
  </si>
  <si>
    <t>piment</t>
  </si>
  <si>
    <t>branche</t>
  </si>
  <si>
    <t>pin</t>
  </si>
  <si>
    <t>pince</t>
  </si>
  <si>
    <t>pinte</t>
  </si>
  <si>
    <t>40 cl capa</t>
  </si>
  <si>
    <t>pioche</t>
  </si>
  <si>
    <t>pipe</t>
  </si>
  <si>
    <t>pique</t>
  </si>
  <si>
    <t>piquet de tente</t>
  </si>
  <si>
    <t>tentier</t>
  </si>
  <si>
    <t>pour tentes 1/2/4 pl</t>
  </si>
  <si>
    <t>piquette</t>
  </si>
  <si>
    <t>plaisir</t>
  </si>
  <si>
    <t>moins d'une heure</t>
  </si>
  <si>
    <t>en cour</t>
  </si>
  <si>
    <t>plantoir à turbercule/racine</t>
  </si>
  <si>
    <t>plaque complète</t>
  </si>
  <si>
    <t>plaque de tournoi</t>
  </si>
  <si>
    <t>plat chaud</t>
  </si>
  <si>
    <t>légumes+jus de viande</t>
  </si>
  <si>
    <t>1 assiette</t>
  </si>
  <si>
    <t>plat d'avoine</t>
  </si>
  <si>
    <t>1 livre</t>
  </si>
  <si>
    <t>plat froid</t>
  </si>
  <si>
    <t>fruits+légumes+pain</t>
  </si>
  <si>
    <t>plomb</t>
  </si>
  <si>
    <t>plombée</t>
  </si>
  <si>
    <t>plomée</t>
  </si>
  <si>
    <t>plume</t>
  </si>
  <si>
    <t>pigeon / canard</t>
  </si>
  <si>
    <t>poêle</t>
  </si>
  <si>
    <t>40 cm diam</t>
  </si>
  <si>
    <t>poing de fer</t>
  </si>
  <si>
    <t>poires</t>
  </si>
  <si>
    <t>poisson sèché</t>
  </si>
  <si>
    <t>poivre</t>
  </si>
  <si>
    <t>pomme</t>
  </si>
  <si>
    <t>pont</t>
  </si>
  <si>
    <t>porc</t>
  </si>
  <si>
    <t>porte fannon</t>
  </si>
  <si>
    <t>porte-voix</t>
  </si>
  <si>
    <t>poulet</t>
  </si>
  <si>
    <t>poulet vivant</t>
  </si>
  <si>
    <t>poullalier</t>
  </si>
  <si>
    <t>potre et grille</t>
  </si>
  <si>
    <t>3 x 3 m</t>
  </si>
  <si>
    <t>pressoir</t>
  </si>
  <si>
    <t>cuve et mécanisme</t>
  </si>
  <si>
    <t>3 m diam</t>
  </si>
  <si>
    <t>produit d'animaux</t>
  </si>
  <si>
    <t>prostituée</t>
  </si>
  <si>
    <t>une nuit</t>
  </si>
  <si>
    <t>protège-doigt</t>
  </si>
  <si>
    <t>paysan</t>
  </si>
  <si>
    <t>chanvre pour récolte</t>
  </si>
  <si>
    <t>prunes</t>
  </si>
  <si>
    <t>quarreau courts</t>
  </si>
  <si>
    <t>quarreau d'arb. à répetition</t>
  </si>
  <si>
    <t>quarreau d'arbalète</t>
  </si>
  <si>
    <t>quenouille</t>
  </si>
  <si>
    <t>rame</t>
  </si>
  <si>
    <t>350 cm</t>
  </si>
  <si>
    <t>rape à laine</t>
  </si>
  <si>
    <t>anse et support</t>
  </si>
  <si>
    <t>12 cm</t>
  </si>
  <si>
    <t>rapière</t>
  </si>
  <si>
    <t>rasoir</t>
  </si>
  <si>
    <t>manche bois</t>
  </si>
  <si>
    <t>2 x 10 cm</t>
  </si>
  <si>
    <t>rateau</t>
  </si>
  <si>
    <t>160 cm</t>
  </si>
  <si>
    <t>ratelier</t>
  </si>
  <si>
    <t>ration de voyage</t>
  </si>
  <si>
    <t>pain+chou+lard+fromage</t>
  </si>
  <si>
    <t>rendez-vous noble</t>
  </si>
  <si>
    <t>intermédiaire</t>
  </si>
  <si>
    <t>une entrevue</t>
  </si>
  <si>
    <t>renseignement de cour</t>
  </si>
  <si>
    <t>très variable</t>
  </si>
  <si>
    <t>repas sur bateau</t>
  </si>
  <si>
    <t>poisson et légumes secs</t>
  </si>
  <si>
    <t>repos</t>
  </si>
  <si>
    <t xml:space="preserve">chambre commune </t>
  </si>
  <si>
    <t>robe + capuchon</t>
  </si>
  <si>
    <t>gros tissu</t>
  </si>
  <si>
    <t>robe de laine</t>
  </si>
  <si>
    <t>à partir de hanche</t>
  </si>
  <si>
    <t>rondache</t>
  </si>
  <si>
    <t>roue de chariot</t>
  </si>
  <si>
    <t>bois non ferré</t>
  </si>
  <si>
    <t>60 cm diam</t>
  </si>
  <si>
    <t>rouleau de parchemin</t>
  </si>
  <si>
    <t>enluminé et écrit</t>
  </si>
  <si>
    <t>vélin</t>
  </si>
  <si>
    <t>rouleau des champs</t>
  </si>
  <si>
    <t>tasse la terre</t>
  </si>
  <si>
    <t>roussette</t>
  </si>
  <si>
    <t>poisson/chien de mer</t>
  </si>
  <si>
    <t>ruban de tissu</t>
  </si>
  <si>
    <t>beau et solide</t>
  </si>
  <si>
    <t>m</t>
  </si>
  <si>
    <t>sabots</t>
  </si>
  <si>
    <t>sac (grand)</t>
  </si>
  <si>
    <t>20/50 kg</t>
  </si>
  <si>
    <t>sac à lanière</t>
  </si>
  <si>
    <t>5/10 l</t>
  </si>
  <si>
    <t>sac brodé/solde/poignée</t>
  </si>
  <si>
    <t>en tissu</t>
  </si>
  <si>
    <t>10 l</t>
  </si>
  <si>
    <t>sac de daim</t>
  </si>
  <si>
    <t>fermeture</t>
  </si>
  <si>
    <t>4 l</t>
  </si>
  <si>
    <t>sac de grain</t>
  </si>
  <si>
    <t>chanvre</t>
  </si>
  <si>
    <t>4,5 kg</t>
  </si>
  <si>
    <t>sac de laine</t>
  </si>
  <si>
    <t>safran</t>
  </si>
  <si>
    <t>saindoux</t>
  </si>
  <si>
    <t>salanse</t>
  </si>
  <si>
    <t>salière</t>
  </si>
  <si>
    <t>50 g capa</t>
  </si>
  <si>
    <t>sandales</t>
  </si>
  <si>
    <t>cuir + lanières</t>
  </si>
  <si>
    <t>sang de dragon</t>
  </si>
  <si>
    <t>dose</t>
  </si>
  <si>
    <t>sape</t>
  </si>
  <si>
    <t>avec crochet/moisson</t>
  </si>
  <si>
    <t>sapin</t>
  </si>
  <si>
    <t>saucière</t>
  </si>
  <si>
    <t>louche</t>
  </si>
  <si>
    <t>45 cm</t>
  </si>
  <si>
    <t>saumon</t>
  </si>
  <si>
    <t>savon</t>
  </si>
  <si>
    <t>livre</t>
  </si>
  <si>
    <t>sceau</t>
  </si>
  <si>
    <t>fabrication</t>
  </si>
  <si>
    <t>scie</t>
  </si>
  <si>
    <t>scimetère</t>
  </si>
  <si>
    <t>scythe</t>
  </si>
  <si>
    <t>coupant</t>
  </si>
  <si>
    <t>seau de bois cerclé</t>
  </si>
  <si>
    <t>anse+ un cercle de fer</t>
  </si>
  <si>
    <t>seiche</t>
  </si>
  <si>
    <t>seigle</t>
  </si>
  <si>
    <t>sel</t>
  </si>
  <si>
    <t>salier</t>
  </si>
  <si>
    <t>125g</t>
  </si>
  <si>
    <t>selle</t>
  </si>
  <si>
    <t xml:space="preserve"> pour destrier ou autre</t>
  </si>
  <si>
    <t>sangles+attaches</t>
  </si>
  <si>
    <t>petite</t>
  </si>
  <si>
    <t>pour mule...</t>
  </si>
  <si>
    <t>selle de guerre</t>
  </si>
  <si>
    <t>ornée richement</t>
  </si>
  <si>
    <t>selle percée</t>
  </si>
  <si>
    <t>en bois sculpté</t>
  </si>
  <si>
    <t>deux trous</t>
  </si>
  <si>
    <t>semoir</t>
  </si>
  <si>
    <t>anse large</t>
  </si>
  <si>
    <t>15 l  capa</t>
  </si>
  <si>
    <t>serpe</t>
  </si>
  <si>
    <t>serpent de mer</t>
  </si>
  <si>
    <t>serrure sans clé</t>
  </si>
  <si>
    <t>serrurier kit</t>
  </si>
  <si>
    <t>6 clés+ 2 outils + mèche</t>
  </si>
  <si>
    <t>service funèbre</t>
  </si>
  <si>
    <t>simple/religieux/divin</t>
  </si>
  <si>
    <t>sifflet</t>
  </si>
  <si>
    <t>métal noble</t>
  </si>
  <si>
    <t>sifflet à oiseau</t>
  </si>
  <si>
    <t>silex et amadou</t>
  </si>
  <si>
    <t>marche</t>
  </si>
  <si>
    <t>+- 100 usages</t>
  </si>
  <si>
    <t>silo de pierre</t>
  </si>
  <si>
    <t>150cm l* 100cm diam</t>
  </si>
  <si>
    <t>skis</t>
  </si>
  <si>
    <t>200 cm</t>
  </si>
  <si>
    <t>soc de charrue</t>
  </si>
  <si>
    <t>avec structure</t>
  </si>
  <si>
    <t>soin animaux</t>
  </si>
  <si>
    <t>animaux spéciaux</t>
  </si>
  <si>
    <t>jour</t>
  </si>
  <si>
    <t>soins</t>
  </si>
  <si>
    <t>par prestation</t>
  </si>
  <si>
    <t>soupir</t>
  </si>
  <si>
    <t>spécialiste professsionel</t>
  </si>
  <si>
    <t>sucre</t>
  </si>
  <si>
    <t>surcot de cheval</t>
  </si>
  <si>
    <t>fin tissu non décoré</t>
  </si>
  <si>
    <t>surcot laine/serge/soie</t>
  </si>
  <si>
    <t>type chemise</t>
  </si>
  <si>
    <t>surlonge</t>
  </si>
  <si>
    <t>table</t>
  </si>
  <si>
    <t>avec pied</t>
  </si>
  <si>
    <t>bon bois, 2 m2</t>
  </si>
  <si>
    <t>table simple chêne</t>
  </si>
  <si>
    <t>avec 2 tréteaux+corde</t>
  </si>
  <si>
    <t>2 m2</t>
  </si>
  <si>
    <t>tabouret</t>
  </si>
  <si>
    <t>3 pied</t>
  </si>
  <si>
    <t>30 cm diam</t>
  </si>
  <si>
    <t>tambourin</t>
  </si>
  <si>
    <t>peau de vache</t>
  </si>
  <si>
    <t>tapis</t>
  </si>
  <si>
    <t>2 x 2 m</t>
  </si>
  <si>
    <t>tarte</t>
  </si>
  <si>
    <t>pâte + sucre + crème</t>
  </si>
  <si>
    <t>30cm diam</t>
  </si>
  <si>
    <t>taudis</t>
  </si>
  <si>
    <t>planche et toit simple</t>
  </si>
  <si>
    <t>5x5m</t>
  </si>
  <si>
    <t>teinture bleue</t>
  </si>
  <si>
    <t>teinturier</t>
  </si>
  <si>
    <t>teinture jaune</t>
  </si>
  <si>
    <t>teinture pourpre</t>
  </si>
  <si>
    <t>teinture rouge</t>
  </si>
  <si>
    <t>tente</t>
  </si>
  <si>
    <t>cuir mince et piquet de bois</t>
  </si>
  <si>
    <t>1/2/4 personnes</t>
  </si>
  <si>
    <t>tente (grande)</t>
  </si>
  <si>
    <t>cuir+ fixation métal+ divers</t>
  </si>
  <si>
    <t>2 personnes+piq</t>
  </si>
  <si>
    <t>tente en peau</t>
  </si>
  <si>
    <t>peau simple+cordelette</t>
  </si>
  <si>
    <t>1 personnes</t>
  </si>
  <si>
    <t>terre citadine</t>
  </si>
  <si>
    <t>dans muraille, près château</t>
  </si>
  <si>
    <t>par are</t>
  </si>
  <si>
    <t>terre de forêt</t>
  </si>
  <si>
    <t>avec bois</t>
  </si>
  <si>
    <t>terre pauvre</t>
  </si>
  <si>
    <t>lande, rocaille</t>
  </si>
  <si>
    <t>terre simple</t>
  </si>
  <si>
    <t>potager, vigne, culture</t>
  </si>
  <si>
    <t>têtes de flèches (12)</t>
  </si>
  <si>
    <t>texte public</t>
  </si>
  <si>
    <t>par rouleau</t>
  </si>
  <si>
    <t>tissu de soie</t>
  </si>
  <si>
    <t>tissu laine</t>
  </si>
  <si>
    <t>tissu lin</t>
  </si>
  <si>
    <t>toge laine/serge/soie</t>
  </si>
  <si>
    <t>toile</t>
  </si>
  <si>
    <t>tombereau</t>
  </si>
  <si>
    <t>2 roues+flanc</t>
  </si>
  <si>
    <t xml:space="preserve">2m2 </t>
  </si>
  <si>
    <t>tonneau cerclé</t>
  </si>
  <si>
    <t>avec couvercle</t>
  </si>
  <si>
    <t>1m x 50 cm diam</t>
  </si>
  <si>
    <t>tonneau de bois</t>
  </si>
  <si>
    <t>tonnelet bois</t>
  </si>
  <si>
    <t>50cm x 25 cm diam</t>
  </si>
  <si>
    <t>tonnelet cerlcé</t>
  </si>
  <si>
    <t>torche</t>
  </si>
  <si>
    <t>huile, bois, goudron</t>
  </si>
  <si>
    <t>pour 6 h</t>
  </si>
  <si>
    <t>torchis</t>
  </si>
  <si>
    <t>traîneau</t>
  </si>
  <si>
    <t xml:space="preserve">avec corde+patin </t>
  </si>
  <si>
    <t>1m x 150 cm</t>
  </si>
  <si>
    <t>travois (petit)</t>
  </si>
  <si>
    <t xml:space="preserve">pour chien/mule </t>
  </si>
  <si>
    <t>30cm x 120 cm</t>
  </si>
  <si>
    <t>trémeau</t>
  </si>
  <si>
    <t>trépied</t>
  </si>
  <si>
    <t>60 cm haut</t>
  </si>
  <si>
    <t>trident</t>
  </si>
  <si>
    <t>130 cm</t>
  </si>
  <si>
    <t>trompette</t>
  </si>
  <si>
    <t>en cuivre</t>
  </si>
  <si>
    <t>50 cm long</t>
  </si>
  <si>
    <t>tronc élagué</t>
  </si>
  <si>
    <t>coupe+égalisation</t>
  </si>
  <si>
    <t>truelle</t>
  </si>
  <si>
    <t>truite</t>
  </si>
  <si>
    <t>tuile</t>
  </si>
  <si>
    <t>argile</t>
  </si>
  <si>
    <t>tulwar</t>
  </si>
  <si>
    <t>tunique de laine</t>
  </si>
  <si>
    <t>sans col</t>
  </si>
  <si>
    <t>tunique de voyage</t>
  </si>
  <si>
    <t>frange cuir et lanière</t>
  </si>
  <si>
    <t>urne</t>
  </si>
  <si>
    <t>terre cuite</t>
  </si>
  <si>
    <t>20cm x 15 cm diam</t>
  </si>
  <si>
    <t>vache</t>
  </si>
  <si>
    <t>vase</t>
  </si>
  <si>
    <t>3 l</t>
  </si>
  <si>
    <t>veau</t>
  </si>
  <si>
    <t>velin</t>
  </si>
  <si>
    <t>venaison</t>
  </si>
  <si>
    <t>verjus</t>
  </si>
  <si>
    <t>250ml</t>
  </si>
  <si>
    <t>verre à vitre</t>
  </si>
  <si>
    <t>verrier</t>
  </si>
  <si>
    <t>sombre</t>
  </si>
  <si>
    <t>10 cm2</t>
  </si>
  <si>
    <t>verre de glaise</t>
  </si>
  <si>
    <t>veste de daim</t>
  </si>
  <si>
    <t>viande frite</t>
  </si>
  <si>
    <t>vin</t>
  </si>
  <si>
    <t>pot 1l</t>
  </si>
  <si>
    <t>vin blanc des plaines d'Orge</t>
  </si>
  <si>
    <t>blanc fort</t>
  </si>
  <si>
    <t>vin de Danor</t>
  </si>
  <si>
    <t>rouge épicé</t>
  </si>
  <si>
    <t>vin de Donara</t>
  </si>
  <si>
    <t>rouge fin</t>
  </si>
  <si>
    <t>vin de Drezel</t>
  </si>
  <si>
    <t>rouge dense</t>
  </si>
  <si>
    <t>vin de Goldewi</t>
  </si>
  <si>
    <t>blanc léger</t>
  </si>
  <si>
    <t>vin de l'Est</t>
  </si>
  <si>
    <t>rouge léger</t>
  </si>
  <si>
    <t>vin de Liras</t>
  </si>
  <si>
    <t>vin de Mordara</t>
  </si>
  <si>
    <t>rouge fruité</t>
  </si>
  <si>
    <t>vin de paroisse</t>
  </si>
  <si>
    <t>rouge simple</t>
  </si>
  <si>
    <t>vin de Ticasi</t>
  </si>
  <si>
    <t>rosé sucré</t>
  </si>
  <si>
    <t>vin fort</t>
  </si>
  <si>
    <t>rouge</t>
  </si>
  <si>
    <t>vin local</t>
  </si>
  <si>
    <t>vin petit</t>
  </si>
  <si>
    <t>vin supérieur</t>
  </si>
  <si>
    <t>voile</t>
  </si>
  <si>
    <t>lin</t>
  </si>
  <si>
    <t>voile de soie</t>
  </si>
  <si>
    <t>vrille</t>
  </si>
  <si>
    <t>wagon à 4 roues</t>
  </si>
  <si>
    <t>avec bache</t>
  </si>
  <si>
    <t>2m x 150 cm</t>
  </si>
  <si>
    <t>Casting Cost</t>
  </si>
  <si>
    <t>EL</t>
  </si>
  <si>
    <t>BMC</t>
  </si>
  <si>
    <t>Increased EL</t>
  </si>
  <si>
    <t>Combat et blessures infligés par PC sur NPC/créatures</t>
  </si>
  <si>
    <t>HPV de la cible</t>
  </si>
  <si>
    <t>-</t>
  </si>
  <si>
    <t>Proba</t>
  </si>
  <si>
    <t>D100</t>
  </si>
  <si>
    <t>Evénement</t>
  </si>
  <si>
    <t>Modalité</t>
  </si>
  <si>
    <t>Objet</t>
  </si>
  <si>
    <t>Accident</t>
  </si>
  <si>
    <t>gravité</t>
  </si>
  <si>
    <t>Positivité</t>
  </si>
  <si>
    <t>Artistique</t>
  </si>
  <si>
    <t>influence</t>
  </si>
  <si>
    <t>++</t>
  </si>
  <si>
    <t>très peu</t>
  </si>
  <si>
    <t>Autre</t>
  </si>
  <si>
    <t>+</t>
  </si>
  <si>
    <t>peu</t>
  </si>
  <si>
    <t>Coeur</t>
  </si>
  <si>
    <t>importance</t>
  </si>
  <si>
    <t>=</t>
  </si>
  <si>
    <t>Combat</t>
  </si>
  <si>
    <t>implication</t>
  </si>
  <si>
    <t>duel</t>
  </si>
  <si>
    <t>fort</t>
  </si>
  <si>
    <t>Connaissances</t>
  </si>
  <si>
    <t>gain/perte</t>
  </si>
  <si>
    <t>talents/général</t>
  </si>
  <si>
    <t>- -</t>
  </si>
  <si>
    <t>très fort</t>
  </si>
  <si>
    <t>Double évènement</t>
  </si>
  <si>
    <t>Economie</t>
  </si>
  <si>
    <t>Exploit Personnel</t>
  </si>
  <si>
    <t>effet externe</t>
  </si>
  <si>
    <t>Famille</t>
  </si>
  <si>
    <t>proximité</t>
  </si>
  <si>
    <t>Guerre</t>
  </si>
  <si>
    <t>Histoire/Légendes</t>
  </si>
  <si>
    <t>bien/mal</t>
  </si>
  <si>
    <t>intrigue</t>
  </si>
  <si>
    <t>Justice</t>
  </si>
  <si>
    <t>favorable</t>
  </si>
  <si>
    <t>victime/juge</t>
  </si>
  <si>
    <t>Magie</t>
  </si>
  <si>
    <t>Mariage</t>
  </si>
  <si>
    <t>Métier</t>
  </si>
  <si>
    <t>changement</t>
  </si>
  <si>
    <t>Mission</t>
  </si>
  <si>
    <t>bonne/mauvaise</t>
  </si>
  <si>
    <t>facilité</t>
  </si>
  <si>
    <t>Monstre</t>
  </si>
  <si>
    <t>puissance</t>
  </si>
  <si>
    <t>être différ.</t>
  </si>
  <si>
    <t>Mort/Crime</t>
  </si>
  <si>
    <t>Naissance</t>
  </si>
  <si>
    <t>Politique</t>
  </si>
  <si>
    <t>Relation</t>
  </si>
  <si>
    <t>Religion</t>
  </si>
  <si>
    <t>personne/lieu/savoir</t>
  </si>
  <si>
    <t>Rencontre</t>
  </si>
  <si>
    <t>classe sup</t>
  </si>
  <si>
    <t>classe infér</t>
  </si>
  <si>
    <t>classe ident</t>
  </si>
  <si>
    <t>Ressources</t>
  </si>
  <si>
    <t>trop/trop peu</t>
  </si>
  <si>
    <t>Revenus</t>
  </si>
  <si>
    <t>Santé</t>
  </si>
  <si>
    <t>maladie/épidémie</t>
  </si>
  <si>
    <t>Statut social</t>
  </si>
  <si>
    <t>Témoin</t>
  </si>
  <si>
    <t>évènement</t>
  </si>
  <si>
    <t>Terres/Mobilier</t>
  </si>
  <si>
    <t>Triple évènement</t>
  </si>
  <si>
    <t>Voyage</t>
  </si>
  <si>
    <t>éloignement</t>
  </si>
  <si>
    <t>range * 2</t>
  </si>
  <si>
    <t>-1 / 15hpv</t>
  </si>
  <si>
    <t>* = + sb x 3 m</t>
  </si>
  <si>
    <t>** = + sb/2 x 3 m</t>
  </si>
  <si>
    <t>Missile combat</t>
  </si>
  <si>
    <t>Succès</t>
  </si>
  <si>
    <t>MEL</t>
  </si>
  <si>
    <t>Raté Crit.</t>
  </si>
  <si>
    <t>Choc</t>
  </si>
  <si>
    <t>Coup = total infligé par le joueur avant répartition</t>
  </si>
  <si>
    <t xml:space="preserve">Sang = malus </t>
  </si>
  <si>
    <r>
      <t>Répartition</t>
    </r>
    <r>
      <rPr>
        <sz val="10"/>
        <rFont val="Arial"/>
        <family val="0"/>
      </rPr>
      <t xml:space="preserve"> en : Dégâts / Sang / Concussion</t>
    </r>
  </si>
  <si>
    <t>/2 si DTV*</t>
  </si>
  <si>
    <t>D10</t>
  </si>
  <si>
    <t>Blessure / Etat</t>
  </si>
  <si>
    <t>Etat = malus !</t>
  </si>
  <si>
    <t>Normal(0-1)</t>
  </si>
  <si>
    <t>mort(x)(17+)</t>
  </si>
  <si>
    <t>I + 8 (11-16)</t>
  </si>
  <si>
    <t>H + 4 (7-10)</t>
  </si>
  <si>
    <t>M + 2 (4-6)</t>
  </si>
  <si>
    <t>L + 1 (2-3)</t>
  </si>
  <si>
    <t>P</t>
  </si>
  <si>
    <t>Taille</t>
  </si>
  <si>
    <t>Poids</t>
  </si>
  <si>
    <t>Cheveux</t>
  </si>
  <si>
    <t>Yeux</t>
  </si>
  <si>
    <t>Attitude1</t>
  </si>
  <si>
    <t>Attitude2</t>
  </si>
  <si>
    <t>Attitude3</t>
  </si>
  <si>
    <t>CEL</t>
  </si>
  <si>
    <t>Attaque</t>
  </si>
  <si>
    <t>Défense</t>
  </si>
  <si>
    <t>Intelligence</t>
  </si>
  <si>
    <t>Arme1</t>
  </si>
  <si>
    <t>Arme2</t>
  </si>
  <si>
    <t>Arme3</t>
  </si>
  <si>
    <t>bruns</t>
  </si>
  <si>
    <t>pessimiste</t>
  </si>
  <si>
    <t>égocentrique</t>
  </si>
  <si>
    <t>fier</t>
  </si>
  <si>
    <t>épée</t>
  </si>
  <si>
    <t>châtains</t>
  </si>
  <si>
    <t>noirs</t>
  </si>
  <si>
    <t>nerveux</t>
  </si>
  <si>
    <t>indifférent</t>
  </si>
  <si>
    <t>hautain</t>
  </si>
  <si>
    <t>blonds</t>
  </si>
  <si>
    <t xml:space="preserve">bleus </t>
  </si>
  <si>
    <t>timide</t>
  </si>
  <si>
    <t>joueur</t>
  </si>
  <si>
    <t>ambitieux</t>
  </si>
  <si>
    <t>dague</t>
  </si>
  <si>
    <t>brun+</t>
  </si>
  <si>
    <t>téméraire</t>
  </si>
  <si>
    <t>bon</t>
  </si>
  <si>
    <t>sensible</t>
  </si>
  <si>
    <t>longs</t>
  </si>
  <si>
    <t>verts</t>
  </si>
  <si>
    <t>courageux</t>
  </si>
  <si>
    <t>tolérant</t>
  </si>
  <si>
    <t>généreux</t>
  </si>
  <si>
    <t>hache</t>
  </si>
  <si>
    <t>lancé</t>
  </si>
  <si>
    <t>roux</t>
  </si>
  <si>
    <t>brun-</t>
  </si>
  <si>
    <t>couard</t>
  </si>
  <si>
    <t>arrogant</t>
  </si>
  <si>
    <t>brutal</t>
  </si>
  <si>
    <t>hast</t>
  </si>
  <si>
    <t>jet</t>
  </si>
  <si>
    <t>blancs</t>
  </si>
  <si>
    <t>gris</t>
  </si>
  <si>
    <t>autoritaire</t>
  </si>
  <si>
    <t>perfide</t>
  </si>
  <si>
    <t>cupide</t>
  </si>
  <si>
    <t>aucun</t>
  </si>
  <si>
    <t>bleus+</t>
  </si>
  <si>
    <t>cruel</t>
  </si>
  <si>
    <t>belliqueux</t>
  </si>
  <si>
    <t>dévoué</t>
  </si>
  <si>
    <t>arbalète</t>
  </si>
  <si>
    <t>sadique</t>
  </si>
  <si>
    <t>menteur</t>
  </si>
  <si>
    <t>grossier</t>
  </si>
  <si>
    <t>Attitude</t>
  </si>
  <si>
    <t>Att</t>
  </si>
  <si>
    <t>Déf</t>
  </si>
  <si>
    <t>Int</t>
  </si>
  <si>
    <t>San</t>
  </si>
  <si>
    <t>EL/2</t>
  </si>
  <si>
    <t>EL/3</t>
  </si>
  <si>
    <t>OCV</t>
  </si>
  <si>
    <t>DCV</t>
  </si>
  <si>
    <t>HPV</t>
  </si>
  <si>
    <t>8+</t>
  </si>
  <si>
    <t>&lt;150</t>
  </si>
  <si>
    <t>185+</t>
  </si>
  <si>
    <t>85+</t>
  </si>
  <si>
    <t>&lt;45</t>
  </si>
  <si>
    <t>6 concussion =&gt; accumulé + test 1-2 sur D10 pour s'évanouir</t>
  </si>
  <si>
    <t>12 concussion en + = 18 au total =&gt; test 1-8 sur D10 pour s'évanouir</t>
  </si>
  <si>
    <t>Suite exemple : 20 points en 4 létal / 8 estoc / 12 concussion</t>
  </si>
  <si>
    <t>Evanoui</t>
  </si>
  <si>
    <t>Exemple : 10 points de coup en 2 létal / 4 estoc / 6 concussion sur un HPV 18 (AV 0)</t>
  </si>
  <si>
    <r>
      <t xml:space="preserve">- AV </t>
    </r>
    <r>
      <rPr>
        <sz val="10"/>
        <rFont val="Arial"/>
        <family val="0"/>
      </rPr>
      <t>enlevé de tous les éléments de répartitions</t>
    </r>
  </si>
  <si>
    <r>
      <t xml:space="preserve">2 létal =&gt; Blessure +0 &amp; test </t>
    </r>
    <r>
      <rPr>
        <b/>
        <sz val="8"/>
        <rFont val="Arial"/>
        <family val="2"/>
      </rPr>
      <t>Choc</t>
    </r>
    <r>
      <rPr>
        <sz val="8"/>
        <rFont val="Arial"/>
        <family val="0"/>
      </rPr>
      <t xml:space="preserve"> 0 sur D10</t>
    </r>
  </si>
  <si>
    <r>
      <t xml:space="preserve">4 estoc =&gt; </t>
    </r>
    <r>
      <rPr>
        <b/>
        <sz val="8"/>
        <rFont val="Arial"/>
        <family val="2"/>
      </rPr>
      <t>4 malus</t>
    </r>
  </si>
  <si>
    <r>
      <t xml:space="preserve">4 létal =&gt; Blessure+1 =&gt; </t>
    </r>
    <r>
      <rPr>
        <b/>
        <sz val="8"/>
        <rFont val="Arial"/>
        <family val="2"/>
      </rPr>
      <t>état L</t>
    </r>
    <r>
      <rPr>
        <sz val="8"/>
        <rFont val="Arial"/>
        <family val="0"/>
      </rPr>
      <t xml:space="preserve"> + test </t>
    </r>
    <r>
      <rPr>
        <b/>
        <sz val="8"/>
        <rFont val="Arial"/>
        <family val="2"/>
      </rPr>
      <t xml:space="preserve">Choc </t>
    </r>
    <r>
      <rPr>
        <sz val="8"/>
        <rFont val="Arial"/>
        <family val="0"/>
      </rPr>
      <t>1 sur D10</t>
    </r>
  </si>
  <si>
    <r>
      <t xml:space="preserve">8 estoc en +  =&gt; total </t>
    </r>
    <r>
      <rPr>
        <b/>
        <sz val="8"/>
        <rFont val="Arial"/>
        <family val="2"/>
      </rPr>
      <t>12 malus</t>
    </r>
  </si>
  <si>
    <t>Rg(m)</t>
  </si>
  <si>
    <t>Load</t>
  </si>
  <si>
    <t>Bonus</t>
  </si>
  <si>
    <t>+2/+10</t>
  </si>
  <si>
    <t>+2/+6</t>
  </si>
  <si>
    <t>+1/+5</t>
  </si>
  <si>
    <t>+2/+4</t>
  </si>
  <si>
    <t>+2/+8</t>
  </si>
  <si>
    <t>+1/+2</t>
  </si>
  <si>
    <t>+1/+3</t>
  </si>
  <si>
    <t>+2/+2</t>
  </si>
  <si>
    <t>Load = number of phases to load a shot</t>
  </si>
  <si>
    <t>Moving trgt</t>
  </si>
  <si>
    <t>+10</t>
  </si>
  <si>
    <t>Bonus = (left #) bonus per aiming phase / (right #) max bonus</t>
  </si>
  <si>
    <t>Hinderance</t>
  </si>
  <si>
    <t>+5/+10/+15</t>
  </si>
  <si>
    <t>O___/D___</t>
  </si>
  <si>
    <t>dat:__/__/__</t>
  </si>
  <si>
    <t>N:_________</t>
  </si>
  <si>
    <t>HP___/DT___</t>
  </si>
  <si>
    <t>EL___/AV___</t>
  </si>
  <si>
    <t>PC
Skills</t>
  </si>
</sst>
</file>

<file path=xl/styles.xml><?xml version="1.0" encoding="utf-8"?>
<styleSheet xmlns="http://schemas.openxmlformats.org/spreadsheetml/2006/main">
  <numFmts count="43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\+0;\-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#,##0&quot; F&quot;;\-#,##0&quot; F&quot;"/>
    <numFmt numFmtId="186" formatCode="#,##0&quot; F&quot;;[Red]\-#,##0&quot; F&quot;"/>
    <numFmt numFmtId="187" formatCode="#,##0.00&quot; F&quot;;\-#,##0.00&quot; F&quot;"/>
    <numFmt numFmtId="188" formatCode="#,##0.00&quot; F&quot;;[Red]\-#,##0.00&quot; F&quot;"/>
    <numFmt numFmtId="189" formatCode="#&quot; &quot;?/?"/>
    <numFmt numFmtId="190" formatCode="#&quot; &quot;??/??"/>
    <numFmt numFmtId="191" formatCode="dd/mm/yyyy"/>
    <numFmt numFmtId="192" formatCode="dd\-mmm\-yy"/>
    <numFmt numFmtId="193" formatCode="dd\-mmm"/>
    <numFmt numFmtId="194" formatCode="hh:mm"/>
    <numFmt numFmtId="195" formatCode="hh:mm:ss"/>
    <numFmt numFmtId="196" formatCode="dd/mm/yyyy\ hh:mm"/>
    <numFmt numFmtId="197" formatCode="000"/>
    <numFmt numFmtId="198" formatCode="00"/>
  </numFmts>
  <fonts count="21">
    <font>
      <sz val="10"/>
      <name val="Herald"/>
      <family val="0"/>
    </font>
    <font>
      <b/>
      <sz val="10"/>
      <name val="Herald"/>
      <family val="0"/>
    </font>
    <font>
      <i/>
      <sz val="10"/>
      <name val="Herald"/>
      <family val="0"/>
    </font>
    <font>
      <b/>
      <i/>
      <sz val="10"/>
      <name val="Herald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name val="MS Sans Serif"/>
      <family val="0"/>
    </font>
    <font>
      <b/>
      <sz val="12"/>
      <name val="MS Sans Serif"/>
      <family val="2"/>
    </font>
    <font>
      <b/>
      <sz val="11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sz val="14"/>
      <name val="Herald"/>
      <family val="0"/>
    </font>
    <font>
      <sz val="14"/>
      <name val="Herald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Courier New"/>
      <family val="3"/>
    </font>
    <font>
      <sz val="10"/>
      <name val="Tahoma"/>
      <family val="0"/>
    </font>
    <font>
      <sz val="8"/>
      <name val="Tahoma"/>
      <family val="2"/>
    </font>
    <font>
      <b/>
      <sz val="14"/>
      <name val="Arial"/>
      <family val="2"/>
    </font>
    <font>
      <sz val="8"/>
      <name val="Herald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0" fillId="0" borderId="4" xfId="0" applyNumberFormat="1" applyBorder="1" applyAlignment="1">
      <alignment horizontal="center"/>
    </xf>
    <xf numFmtId="0" fontId="6" fillId="0" borderId="0" xfId="35" applyFont="1">
      <alignment/>
      <protection/>
    </xf>
    <xf numFmtId="0" fontId="6" fillId="0" borderId="5" xfId="35" applyFont="1" applyBorder="1" quotePrefix="1">
      <alignment/>
      <protection/>
    </xf>
    <xf numFmtId="16" fontId="6" fillId="2" borderId="2" xfId="35" applyNumberFormat="1" applyFont="1" applyFill="1" applyBorder="1" quotePrefix="1">
      <alignment/>
      <protection/>
    </xf>
    <xf numFmtId="0" fontId="6" fillId="0" borderId="2" xfId="35" applyFont="1" applyBorder="1" quotePrefix="1">
      <alignment/>
      <protection/>
    </xf>
    <xf numFmtId="0" fontId="6" fillId="2" borderId="2" xfId="35" applyFont="1" applyFill="1" applyBorder="1" quotePrefix="1">
      <alignment/>
      <protection/>
    </xf>
    <xf numFmtId="0" fontId="6" fillId="0" borderId="3" xfId="35" applyFont="1" applyBorder="1" quotePrefix="1">
      <alignment/>
      <protection/>
    </xf>
    <xf numFmtId="0" fontId="6" fillId="0" borderId="6" xfId="35" applyFont="1" applyBorder="1" quotePrefix="1">
      <alignment/>
      <protection/>
    </xf>
    <xf numFmtId="16" fontId="6" fillId="2" borderId="7" xfId="35" applyNumberFormat="1" applyFont="1" applyFill="1" applyBorder="1" quotePrefix="1">
      <alignment/>
      <protection/>
    </xf>
    <xf numFmtId="0" fontId="6" fillId="0" borderId="7" xfId="35" applyFont="1" applyBorder="1" quotePrefix="1">
      <alignment/>
      <protection/>
    </xf>
    <xf numFmtId="0" fontId="6" fillId="2" borderId="7" xfId="35" applyFont="1" applyFill="1" applyBorder="1" quotePrefix="1">
      <alignment/>
      <protection/>
    </xf>
    <xf numFmtId="0" fontId="6" fillId="0" borderId="8" xfId="35" applyFont="1" applyBorder="1" quotePrefix="1">
      <alignment/>
      <protection/>
    </xf>
    <xf numFmtId="0" fontId="6" fillId="0" borderId="0" xfId="35" applyFont="1" applyBorder="1" quotePrefix="1">
      <alignment/>
      <protection/>
    </xf>
    <xf numFmtId="0" fontId="4" fillId="0" borderId="0" xfId="35">
      <alignment/>
      <protection/>
    </xf>
    <xf numFmtId="1" fontId="8" fillId="0" borderId="9" xfId="36" applyNumberFormat="1" applyFont="1" applyBorder="1">
      <alignment/>
      <protection/>
    </xf>
    <xf numFmtId="1" fontId="8" fillId="0" borderId="10" xfId="36" applyNumberFormat="1" applyFont="1" applyBorder="1">
      <alignment/>
      <protection/>
    </xf>
    <xf numFmtId="0" fontId="8" fillId="0" borderId="0" xfId="36" applyFont="1">
      <alignment/>
      <protection/>
    </xf>
    <xf numFmtId="1" fontId="7" fillId="0" borderId="11" xfId="36" applyNumberFormat="1" applyFont="1" applyBorder="1">
      <alignment/>
      <protection/>
    </xf>
    <xf numFmtId="1" fontId="7" fillId="0" borderId="12" xfId="36" applyNumberFormat="1" applyFont="1" applyBorder="1">
      <alignment/>
      <protection/>
    </xf>
    <xf numFmtId="0" fontId="7" fillId="0" borderId="0" xfId="36" applyFont="1">
      <alignment/>
      <protection/>
    </xf>
    <xf numFmtId="1" fontId="7" fillId="0" borderId="7" xfId="36" applyNumberFormat="1" applyFont="1" applyBorder="1">
      <alignment/>
      <protection/>
    </xf>
    <xf numFmtId="1" fontId="7" fillId="0" borderId="13" xfId="36" applyNumberFormat="1" applyFont="1" applyBorder="1">
      <alignment/>
      <protection/>
    </xf>
    <xf numFmtId="1" fontId="7" fillId="0" borderId="7" xfId="36" applyNumberFormat="1" applyFont="1" applyBorder="1" quotePrefix="1">
      <alignment/>
      <protection/>
    </xf>
    <xf numFmtId="0" fontId="7" fillId="0" borderId="13" xfId="36" applyFont="1" applyBorder="1">
      <alignment/>
      <protection/>
    </xf>
    <xf numFmtId="0" fontId="7" fillId="0" borderId="7" xfId="36" applyFont="1" applyBorder="1">
      <alignment/>
      <protection/>
    </xf>
    <xf numFmtId="1" fontId="7" fillId="0" borderId="13" xfId="36" applyNumberFormat="1" applyFont="1" applyBorder="1" quotePrefix="1">
      <alignment/>
      <protection/>
    </xf>
    <xf numFmtId="1" fontId="7" fillId="0" borderId="8" xfId="36" applyNumberFormat="1" applyFont="1" applyBorder="1">
      <alignment/>
      <protection/>
    </xf>
    <xf numFmtId="1" fontId="7" fillId="0" borderId="14" xfId="36" applyNumberFormat="1" applyFont="1" applyBorder="1">
      <alignment/>
      <protection/>
    </xf>
    <xf numFmtId="1" fontId="7" fillId="0" borderId="0" xfId="36" applyNumberFormat="1" applyFont="1">
      <alignment/>
      <protection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5" fillId="0" borderId="10" xfId="34" applyNumberFormat="1" applyFont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22" xfId="34" applyFont="1" applyBorder="1">
      <alignment/>
      <protection/>
    </xf>
    <xf numFmtId="0" fontId="4" fillId="0" borderId="0" xfId="34" applyFont="1">
      <alignment/>
      <protection/>
    </xf>
    <xf numFmtId="0" fontId="4" fillId="0" borderId="0" xfId="33" applyBorder="1">
      <alignment/>
      <protection/>
    </xf>
    <xf numFmtId="198" fontId="4" fillId="0" borderId="0" xfId="33" applyNumberFormat="1" applyFont="1" applyBorder="1">
      <alignment/>
      <protection/>
    </xf>
    <xf numFmtId="0" fontId="4" fillId="0" borderId="0" xfId="33" applyFont="1" applyBorder="1">
      <alignment/>
      <protection/>
    </xf>
    <xf numFmtId="0" fontId="5" fillId="0" borderId="0" xfId="33" applyFont="1" applyBorder="1">
      <alignment/>
      <protection/>
    </xf>
    <xf numFmtId="0" fontId="9" fillId="0" borderId="23" xfId="33" applyFont="1" applyBorder="1">
      <alignment/>
      <protection/>
    </xf>
    <xf numFmtId="0" fontId="9" fillId="0" borderId="10" xfId="33" applyFont="1" applyBorder="1">
      <alignment/>
      <protection/>
    </xf>
    <xf numFmtId="198" fontId="5" fillId="0" borderId="24" xfId="33" applyNumberFormat="1" applyFont="1" applyBorder="1">
      <alignment/>
      <protection/>
    </xf>
    <xf numFmtId="198" fontId="5" fillId="0" borderId="25" xfId="33" applyNumberFormat="1" applyFont="1" applyBorder="1">
      <alignment/>
      <protection/>
    </xf>
    <xf numFmtId="0" fontId="5" fillId="0" borderId="26" xfId="33" applyFont="1" applyBorder="1">
      <alignment/>
      <protection/>
    </xf>
    <xf numFmtId="0" fontId="5" fillId="0" borderId="27" xfId="33" applyFont="1" applyBorder="1">
      <alignment/>
      <protection/>
    </xf>
    <xf numFmtId="198" fontId="4" fillId="0" borderId="24" xfId="33" applyNumberFormat="1" applyFont="1" applyBorder="1">
      <alignment/>
      <protection/>
    </xf>
    <xf numFmtId="198" fontId="4" fillId="0" borderId="25" xfId="33" applyNumberFormat="1" applyFont="1" applyBorder="1">
      <alignment/>
      <protection/>
    </xf>
    <xf numFmtId="0" fontId="5" fillId="0" borderId="28" xfId="33" applyFont="1" applyBorder="1">
      <alignment/>
      <protection/>
    </xf>
    <xf numFmtId="0" fontId="4" fillId="0" borderId="26" xfId="33" applyFont="1" applyBorder="1">
      <alignment/>
      <protection/>
    </xf>
    <xf numFmtId="0" fontId="4" fillId="0" borderId="27" xfId="33" applyFont="1" applyBorder="1">
      <alignment/>
      <protection/>
    </xf>
    <xf numFmtId="0" fontId="6" fillId="0" borderId="22" xfId="33" applyFont="1" applyBorder="1">
      <alignment/>
      <protection/>
    </xf>
    <xf numFmtId="0" fontId="6" fillId="0" borderId="10" xfId="33" applyFont="1" applyBorder="1">
      <alignment/>
      <protection/>
    </xf>
    <xf numFmtId="198" fontId="4" fillId="2" borderId="24" xfId="33" applyNumberFormat="1" applyFont="1" applyFill="1" applyBorder="1">
      <alignment/>
      <protection/>
    </xf>
    <xf numFmtId="198" fontId="4" fillId="2" borderId="25" xfId="33" applyNumberFormat="1" applyFont="1" applyFill="1" applyBorder="1">
      <alignment/>
      <protection/>
    </xf>
    <xf numFmtId="0" fontId="5" fillId="2" borderId="24" xfId="33" applyFont="1" applyFill="1" applyBorder="1">
      <alignment/>
      <protection/>
    </xf>
    <xf numFmtId="0" fontId="4" fillId="2" borderId="0" xfId="33" applyFont="1" applyFill="1" applyBorder="1">
      <alignment/>
      <protection/>
    </xf>
    <xf numFmtId="0" fontId="4" fillId="2" borderId="25" xfId="33" applyFont="1" applyFill="1" applyBorder="1">
      <alignment/>
      <protection/>
    </xf>
    <xf numFmtId="0" fontId="6" fillId="0" borderId="5" xfId="33" applyFont="1" applyBorder="1" quotePrefix="1">
      <alignment/>
      <protection/>
    </xf>
    <xf numFmtId="0" fontId="10" fillId="0" borderId="19" xfId="33" applyFont="1" applyBorder="1" quotePrefix="1">
      <alignment/>
      <protection/>
    </xf>
    <xf numFmtId="0" fontId="11" fillId="0" borderId="29" xfId="33" applyFont="1" applyBorder="1">
      <alignment/>
      <protection/>
    </xf>
    <xf numFmtId="0" fontId="5" fillId="0" borderId="24" xfId="33" applyFont="1" applyBorder="1">
      <alignment/>
      <protection/>
    </xf>
    <xf numFmtId="0" fontId="4" fillId="0" borderId="25" xfId="33" applyFont="1" applyBorder="1">
      <alignment/>
      <protection/>
    </xf>
    <xf numFmtId="0" fontId="6" fillId="2" borderId="2" xfId="33" applyFont="1" applyFill="1" applyBorder="1" quotePrefix="1">
      <alignment/>
      <protection/>
    </xf>
    <xf numFmtId="0" fontId="10" fillId="2" borderId="4" xfId="33" applyFont="1" applyFill="1" applyBorder="1" quotePrefix="1">
      <alignment/>
      <protection/>
    </xf>
    <xf numFmtId="0" fontId="11" fillId="2" borderId="30" xfId="33" applyFont="1" applyFill="1" applyBorder="1">
      <alignment/>
      <protection/>
    </xf>
    <xf numFmtId="0" fontId="6" fillId="0" borderId="2" xfId="33" applyFont="1" applyBorder="1" quotePrefix="1">
      <alignment/>
      <protection/>
    </xf>
    <xf numFmtId="0" fontId="10" fillId="0" borderId="4" xfId="33" applyFont="1" applyBorder="1" quotePrefix="1">
      <alignment/>
      <protection/>
    </xf>
    <xf numFmtId="0" fontId="11" fillId="0" borderId="30" xfId="33" applyFont="1" applyBorder="1">
      <alignment/>
      <protection/>
    </xf>
    <xf numFmtId="0" fontId="6" fillId="0" borderId="3" xfId="33" applyFont="1" applyBorder="1" quotePrefix="1">
      <alignment/>
      <protection/>
    </xf>
    <xf numFmtId="0" fontId="10" fillId="0" borderId="21" xfId="33" applyFont="1" applyBorder="1" quotePrefix="1">
      <alignment/>
      <protection/>
    </xf>
    <xf numFmtId="0" fontId="11" fillId="0" borderId="31" xfId="33" applyFont="1" applyBorder="1">
      <alignment/>
      <protection/>
    </xf>
    <xf numFmtId="0" fontId="4" fillId="0" borderId="25" xfId="33" applyBorder="1">
      <alignment/>
      <protection/>
    </xf>
    <xf numFmtId="198" fontId="4" fillId="2" borderId="32" xfId="33" applyNumberFormat="1" applyFont="1" applyFill="1" applyBorder="1">
      <alignment/>
      <protection/>
    </xf>
    <xf numFmtId="198" fontId="4" fillId="2" borderId="33" xfId="33" applyNumberFormat="1" applyFont="1" applyFill="1" applyBorder="1">
      <alignment/>
      <protection/>
    </xf>
    <xf numFmtId="0" fontId="5" fillId="2" borderId="32" xfId="33" applyFont="1" applyFill="1" applyBorder="1">
      <alignment/>
      <protection/>
    </xf>
    <xf numFmtId="0" fontId="4" fillId="2" borderId="34" xfId="33" applyFont="1" applyFill="1" applyBorder="1">
      <alignment/>
      <protection/>
    </xf>
    <xf numFmtId="0" fontId="4" fillId="2" borderId="33" xfId="33" applyFont="1" applyFill="1" applyBorder="1">
      <alignment/>
      <protection/>
    </xf>
    <xf numFmtId="1" fontId="5" fillId="0" borderId="23" xfId="34" applyNumberFormat="1" applyFont="1" applyBorder="1" applyAlignment="1">
      <alignment horizontal="center"/>
      <protection/>
    </xf>
    <xf numFmtId="1" fontId="4" fillId="0" borderId="11" xfId="34" applyNumberFormat="1" applyFont="1" applyBorder="1" applyAlignment="1">
      <alignment horizontal="center"/>
      <protection/>
    </xf>
    <xf numFmtId="0" fontId="0" fillId="3" borderId="17" xfId="0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180" fontId="1" fillId="0" borderId="4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0" fontId="0" fillId="3" borderId="2" xfId="0" applyFill="1" applyBorder="1" applyAlignment="1">
      <alignment/>
    </xf>
    <xf numFmtId="0" fontId="5" fillId="0" borderId="5" xfId="35" applyFont="1" applyBorder="1" applyAlignment="1">
      <alignment horizontal="center"/>
      <protection/>
    </xf>
    <xf numFmtId="0" fontId="5" fillId="0" borderId="18" xfId="35" applyFont="1" applyBorder="1" applyAlignment="1">
      <alignment horizontal="center"/>
      <protection/>
    </xf>
    <xf numFmtId="0" fontId="5" fillId="0" borderId="19" xfId="35" applyFont="1" applyBorder="1" applyAlignment="1">
      <alignment horizontal="center"/>
      <protection/>
    </xf>
    <xf numFmtId="0" fontId="5" fillId="0" borderId="3" xfId="35" applyFont="1" applyBorder="1" applyAlignment="1">
      <alignment horizontal="center"/>
      <protection/>
    </xf>
    <xf numFmtId="0" fontId="5" fillId="0" borderId="20" xfId="35" applyFont="1" applyBorder="1" applyAlignment="1">
      <alignment horizontal="center"/>
      <protection/>
    </xf>
    <xf numFmtId="0" fontId="5" fillId="0" borderId="21" xfId="35" applyFont="1" applyBorder="1" applyAlignment="1">
      <alignment horizontal="center"/>
      <protection/>
    </xf>
    <xf numFmtId="0" fontId="4" fillId="0" borderId="7" xfId="35" applyFont="1" applyBorder="1">
      <alignment/>
      <protection/>
    </xf>
    <xf numFmtId="0" fontId="4" fillId="2" borderId="7" xfId="35" applyFont="1" applyFill="1" applyBorder="1">
      <alignment/>
      <protection/>
    </xf>
    <xf numFmtId="0" fontId="4" fillId="0" borderId="8" xfId="35" applyFont="1" applyBorder="1">
      <alignment/>
      <protection/>
    </xf>
    <xf numFmtId="0" fontId="4" fillId="0" borderId="0" xfId="35" applyFont="1">
      <alignment/>
      <protection/>
    </xf>
    <xf numFmtId="0" fontId="4" fillId="0" borderId="19" xfId="35" applyFont="1" applyBorder="1">
      <alignment/>
      <protection/>
    </xf>
    <xf numFmtId="0" fontId="4" fillId="2" borderId="4" xfId="35" applyFont="1" applyFill="1" applyBorder="1">
      <alignment/>
      <protection/>
    </xf>
    <xf numFmtId="0" fontId="4" fillId="0" borderId="4" xfId="35" applyFont="1" applyBorder="1">
      <alignment/>
      <protection/>
    </xf>
    <xf numFmtId="0" fontId="4" fillId="0" borderId="21" xfId="35" applyFont="1" applyBorder="1">
      <alignment/>
      <protection/>
    </xf>
    <xf numFmtId="0" fontId="4" fillId="0" borderId="0" xfId="35" applyFont="1" applyBorder="1">
      <alignment/>
      <protection/>
    </xf>
    <xf numFmtId="0" fontId="0" fillId="3" borderId="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36" xfId="0" applyFill="1" applyBorder="1" applyAlignment="1">
      <alignment/>
    </xf>
    <xf numFmtId="0" fontId="0" fillId="3" borderId="37" xfId="0" applyFill="1" applyBorder="1" applyAlignment="1">
      <alignment/>
    </xf>
    <xf numFmtId="0" fontId="1" fillId="0" borderId="38" xfId="0" applyFont="1" applyFill="1" applyBorder="1" applyAlignment="1">
      <alignment/>
    </xf>
    <xf numFmtId="0" fontId="4" fillId="2" borderId="8" xfId="34" applyFont="1" applyFill="1" applyBorder="1" applyAlignment="1">
      <alignment horizontal="center"/>
      <protection/>
    </xf>
    <xf numFmtId="1" fontId="5" fillId="0" borderId="22" xfId="34" applyNumberFormat="1" applyFont="1" applyBorder="1" applyAlignment="1">
      <alignment horizontal="right"/>
      <protection/>
    </xf>
    <xf numFmtId="1" fontId="5" fillId="0" borderId="29" xfId="34" applyNumberFormat="1" applyFont="1" applyBorder="1" applyAlignment="1">
      <alignment horizontal="center"/>
      <protection/>
    </xf>
    <xf numFmtId="0" fontId="4" fillId="0" borderId="9" xfId="34" applyFont="1" applyBorder="1" applyAlignment="1">
      <alignment horizontal="center"/>
      <protection/>
    </xf>
    <xf numFmtId="0" fontId="5" fillId="0" borderId="9" xfId="34" applyFont="1" applyBorder="1" applyAlignment="1">
      <alignment horizontal="center"/>
      <protection/>
    </xf>
    <xf numFmtId="0" fontId="14" fillId="0" borderId="0" xfId="32" applyFont="1">
      <alignment/>
      <protection/>
    </xf>
    <xf numFmtId="0" fontId="15" fillId="0" borderId="0" xfId="32" applyFont="1">
      <alignment/>
      <protection/>
    </xf>
    <xf numFmtId="0" fontId="15" fillId="0" borderId="6" xfId="32" applyFont="1" applyBorder="1" applyAlignment="1">
      <alignment horizontal="right"/>
      <protection/>
    </xf>
    <xf numFmtId="9" fontId="15" fillId="0" borderId="1" xfId="32" applyNumberFormat="1" applyFont="1" applyBorder="1">
      <alignment/>
      <protection/>
    </xf>
    <xf numFmtId="9" fontId="15" fillId="0" borderId="39" xfId="32" applyNumberFormat="1" applyFont="1" applyBorder="1">
      <alignment/>
      <protection/>
    </xf>
    <xf numFmtId="9" fontId="15" fillId="0" borderId="16" xfId="32" applyNumberFormat="1" applyFont="1" applyBorder="1">
      <alignment/>
      <protection/>
    </xf>
    <xf numFmtId="0" fontId="15" fillId="0" borderId="7" xfId="32" applyFont="1" applyBorder="1">
      <alignment/>
      <protection/>
    </xf>
    <xf numFmtId="1" fontId="14" fillId="0" borderId="17" xfId="32" applyNumberFormat="1" applyFont="1" applyBorder="1">
      <alignment/>
      <protection/>
    </xf>
    <xf numFmtId="1" fontId="14" fillId="0" borderId="40" xfId="32" applyNumberFormat="1" applyFont="1" applyBorder="1">
      <alignment/>
      <protection/>
    </xf>
    <xf numFmtId="1" fontId="14" fillId="0" borderId="4" xfId="32" applyNumberFormat="1" applyFont="1" applyBorder="1">
      <alignment/>
      <protection/>
    </xf>
    <xf numFmtId="0" fontId="15" fillId="2" borderId="7" xfId="32" applyFont="1" applyFill="1" applyBorder="1">
      <alignment/>
      <protection/>
    </xf>
    <xf numFmtId="1" fontId="14" fillId="2" borderId="17" xfId="32" applyNumberFormat="1" applyFont="1" applyFill="1" applyBorder="1">
      <alignment/>
      <protection/>
    </xf>
    <xf numFmtId="1" fontId="14" fillId="2" borderId="40" xfId="32" applyNumberFormat="1" applyFont="1" applyFill="1" applyBorder="1">
      <alignment/>
      <protection/>
    </xf>
    <xf numFmtId="1" fontId="14" fillId="2" borderId="4" xfId="32" applyNumberFormat="1" applyFont="1" applyFill="1" applyBorder="1">
      <alignment/>
      <protection/>
    </xf>
    <xf numFmtId="0" fontId="15" fillId="0" borderId="41" xfId="32" applyFont="1" applyBorder="1">
      <alignment/>
      <protection/>
    </xf>
    <xf numFmtId="1" fontId="14" fillId="0" borderId="42" xfId="32" applyNumberFormat="1" applyFont="1" applyBorder="1">
      <alignment/>
      <protection/>
    </xf>
    <xf numFmtId="1" fontId="14" fillId="0" borderId="43" xfId="32" applyNumberFormat="1" applyFont="1" applyBorder="1">
      <alignment/>
      <protection/>
    </xf>
    <xf numFmtId="1" fontId="14" fillId="0" borderId="44" xfId="32" applyNumberFormat="1" applyFont="1" applyBorder="1">
      <alignment/>
      <protection/>
    </xf>
    <xf numFmtId="0" fontId="15" fillId="2" borderId="41" xfId="32" applyFont="1" applyFill="1" applyBorder="1">
      <alignment/>
      <protection/>
    </xf>
    <xf numFmtId="1" fontId="14" fillId="2" borderId="42" xfId="32" applyNumberFormat="1" applyFont="1" applyFill="1" applyBorder="1">
      <alignment/>
      <protection/>
    </xf>
    <xf numFmtId="1" fontId="14" fillId="2" borderId="43" xfId="32" applyNumberFormat="1" applyFont="1" applyFill="1" applyBorder="1">
      <alignment/>
      <protection/>
    </xf>
    <xf numFmtId="1" fontId="14" fillId="2" borderId="44" xfId="32" applyNumberFormat="1" applyFont="1" applyFill="1" applyBorder="1">
      <alignment/>
      <protection/>
    </xf>
    <xf numFmtId="0" fontId="15" fillId="2" borderId="8" xfId="32" applyFont="1" applyFill="1" applyBorder="1">
      <alignment/>
      <protection/>
    </xf>
    <xf numFmtId="1" fontId="14" fillId="2" borderId="20" xfId="32" applyNumberFormat="1" applyFont="1" applyFill="1" applyBorder="1">
      <alignment/>
      <protection/>
    </xf>
    <xf numFmtId="1" fontId="14" fillId="2" borderId="45" xfId="32" applyNumberFormat="1" applyFont="1" applyFill="1" applyBorder="1">
      <alignment/>
      <protection/>
    </xf>
    <xf numFmtId="1" fontId="14" fillId="2" borderId="21" xfId="32" applyNumberFormat="1" applyFont="1" applyFill="1" applyBorder="1">
      <alignment/>
      <protection/>
    </xf>
    <xf numFmtId="0" fontId="4" fillId="0" borderId="0" xfId="34" applyFont="1">
      <alignment/>
      <protection/>
    </xf>
    <xf numFmtId="0" fontId="4" fillId="0" borderId="0" xfId="34" applyFont="1" quotePrefix="1">
      <alignment/>
      <protection/>
    </xf>
    <xf numFmtId="0" fontId="5" fillId="0" borderId="0" xfId="34" applyFont="1" applyBorder="1">
      <alignment/>
      <protection/>
    </xf>
    <xf numFmtId="1" fontId="5" fillId="0" borderId="22" xfId="34" applyNumberFormat="1" applyFont="1" applyBorder="1" applyAlignment="1" quotePrefix="1">
      <alignment horizontal="center"/>
      <protection/>
    </xf>
    <xf numFmtId="1" fontId="5" fillId="0" borderId="10" xfId="34" applyNumberFormat="1" applyFont="1" applyBorder="1" applyAlignment="1" quotePrefix="1">
      <alignment horizontal="center"/>
      <protection/>
    </xf>
    <xf numFmtId="1" fontId="4" fillId="0" borderId="0" xfId="34" applyNumberFormat="1" applyFont="1">
      <alignment/>
      <protection/>
    </xf>
    <xf numFmtId="0" fontId="4" fillId="0" borderId="23" xfId="34" applyFont="1" applyBorder="1">
      <alignment/>
      <protection/>
    </xf>
    <xf numFmtId="0" fontId="4" fillId="0" borderId="10" xfId="34" applyFont="1" applyBorder="1">
      <alignment/>
      <protection/>
    </xf>
    <xf numFmtId="0" fontId="4" fillId="0" borderId="0" xfId="34" applyFont="1" applyBorder="1">
      <alignment/>
      <protection/>
    </xf>
    <xf numFmtId="1" fontId="4" fillId="0" borderId="46" xfId="34" applyNumberFormat="1" applyFont="1" applyBorder="1" applyAlignment="1">
      <alignment horizontal="right"/>
      <protection/>
    </xf>
    <xf numFmtId="1" fontId="4" fillId="0" borderId="47" xfId="34" applyNumberFormat="1" applyFont="1" applyBorder="1" applyAlignment="1">
      <alignment horizontal="center"/>
      <protection/>
    </xf>
    <xf numFmtId="1" fontId="4" fillId="0" borderId="48" xfId="34" applyNumberFormat="1" applyFont="1" applyBorder="1" applyAlignment="1">
      <alignment horizontal="center"/>
      <protection/>
    </xf>
    <xf numFmtId="1" fontId="4" fillId="3" borderId="49" xfId="34" applyNumberFormat="1" applyFont="1" applyFill="1" applyBorder="1" applyAlignment="1">
      <alignment horizontal="right"/>
      <protection/>
    </xf>
    <xf numFmtId="1" fontId="4" fillId="3" borderId="4" xfId="34" applyNumberFormat="1" applyFont="1" applyFill="1" applyBorder="1" applyAlignment="1">
      <alignment horizontal="center"/>
      <protection/>
    </xf>
    <xf numFmtId="1" fontId="4" fillId="3" borderId="50" xfId="34" applyNumberFormat="1" applyFont="1" applyFill="1" applyBorder="1" applyAlignment="1">
      <alignment horizontal="center"/>
      <protection/>
    </xf>
    <xf numFmtId="1" fontId="4" fillId="3" borderId="7" xfId="34" applyNumberFormat="1" applyFont="1" applyFill="1" applyBorder="1" applyAlignment="1">
      <alignment horizontal="center"/>
      <protection/>
    </xf>
    <xf numFmtId="1" fontId="4" fillId="0" borderId="49" xfId="34" applyNumberFormat="1" applyFont="1" applyBorder="1" applyAlignment="1">
      <alignment horizontal="right"/>
      <protection/>
    </xf>
    <xf numFmtId="1" fontId="4" fillId="0" borderId="4" xfId="34" applyNumberFormat="1" applyFont="1" applyBorder="1" applyAlignment="1">
      <alignment horizontal="center"/>
      <protection/>
    </xf>
    <xf numFmtId="1" fontId="4" fillId="0" borderId="50" xfId="34" applyNumberFormat="1" applyFont="1" applyBorder="1" applyAlignment="1">
      <alignment horizontal="center"/>
      <protection/>
    </xf>
    <xf numFmtId="1" fontId="4" fillId="0" borderId="7" xfId="34" applyNumberFormat="1" applyFont="1" applyBorder="1" applyAlignment="1">
      <alignment horizontal="center"/>
      <protection/>
    </xf>
    <xf numFmtId="1" fontId="4" fillId="0" borderId="49" xfId="34" applyNumberFormat="1" applyFont="1" applyFill="1" applyBorder="1" applyAlignment="1">
      <alignment horizontal="right"/>
      <protection/>
    </xf>
    <xf numFmtId="1" fontId="4" fillId="0" borderId="4" xfId="34" applyNumberFormat="1" applyFont="1" applyFill="1" applyBorder="1" applyAlignment="1">
      <alignment horizontal="center"/>
      <protection/>
    </xf>
    <xf numFmtId="1" fontId="4" fillId="0" borderId="50" xfId="34" applyNumberFormat="1" applyFont="1" applyFill="1" applyBorder="1" applyAlignment="1">
      <alignment horizontal="center"/>
      <protection/>
    </xf>
    <xf numFmtId="1" fontId="4" fillId="0" borderId="7" xfId="34" applyNumberFormat="1" applyFont="1" applyFill="1" applyBorder="1" applyAlignment="1">
      <alignment horizontal="center"/>
      <protection/>
    </xf>
    <xf numFmtId="1" fontId="4" fillId="0" borderId="0" xfId="34" applyNumberFormat="1" applyFont="1" applyFill="1">
      <alignment/>
      <protection/>
    </xf>
    <xf numFmtId="1" fontId="4" fillId="2" borderId="51" xfId="34" applyNumberFormat="1" applyFont="1" applyFill="1" applyBorder="1" applyAlignment="1">
      <alignment horizontal="right"/>
      <protection/>
    </xf>
    <xf numFmtId="0" fontId="4" fillId="2" borderId="21" xfId="34" applyFont="1" applyFill="1" applyBorder="1" applyAlignment="1">
      <alignment horizontal="center"/>
      <protection/>
    </xf>
    <xf numFmtId="0" fontId="4" fillId="2" borderId="52" xfId="34" applyFont="1" applyFill="1" applyBorder="1" applyAlignment="1">
      <alignment horizontal="center"/>
      <protection/>
    </xf>
    <xf numFmtId="1" fontId="4" fillId="0" borderId="0" xfId="34" applyNumberFormat="1" applyFont="1" applyBorder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1" fontId="16" fillId="0" borderId="11" xfId="34" applyNumberFormat="1" applyFont="1" applyBorder="1" applyAlignment="1">
      <alignment horizontal="left"/>
      <protection/>
    </xf>
    <xf numFmtId="1" fontId="16" fillId="3" borderId="7" xfId="34" applyNumberFormat="1" applyFont="1" applyFill="1" applyBorder="1" applyAlignment="1">
      <alignment horizontal="left"/>
      <protection/>
    </xf>
    <xf numFmtId="1" fontId="16" fillId="0" borderId="7" xfId="34" applyNumberFormat="1" applyFont="1" applyBorder="1" applyAlignment="1">
      <alignment horizontal="left"/>
      <protection/>
    </xf>
    <xf numFmtId="1" fontId="16" fillId="0" borderId="7" xfId="34" applyNumberFormat="1" applyFont="1" applyFill="1" applyBorder="1" applyAlignment="1">
      <alignment horizontal="left"/>
      <protection/>
    </xf>
    <xf numFmtId="0" fontId="16" fillId="2" borderId="8" xfId="34" applyFont="1" applyFill="1" applyBorder="1" applyAlignment="1">
      <alignment horizontal="left"/>
      <protection/>
    </xf>
    <xf numFmtId="0" fontId="18" fillId="0" borderId="0" xfId="31" applyFont="1">
      <alignment/>
      <protection/>
    </xf>
    <xf numFmtId="0" fontId="18" fillId="0" borderId="0" xfId="31" applyFont="1" applyAlignment="1">
      <alignment horizontal="center"/>
      <protection/>
    </xf>
    <xf numFmtId="0" fontId="17" fillId="0" borderId="0" xfId="31">
      <alignment/>
      <protection/>
    </xf>
    <xf numFmtId="0" fontId="18" fillId="0" borderId="0" xfId="31" applyFont="1" applyAlignment="1" quotePrefix="1">
      <alignment horizontal="center"/>
      <protection/>
    </xf>
    <xf numFmtId="180" fontId="18" fillId="0" borderId="0" xfId="31" applyNumberFormat="1" applyFont="1">
      <alignment/>
      <protection/>
    </xf>
    <xf numFmtId="0" fontId="18" fillId="0" borderId="0" xfId="31" applyFont="1" quotePrefix="1">
      <alignment/>
      <protection/>
    </xf>
    <xf numFmtId="0" fontId="17" fillId="0" borderId="15" xfId="31" applyFont="1" applyBorder="1" applyAlignment="1">
      <alignment horizontal="center"/>
      <protection/>
    </xf>
    <xf numFmtId="0" fontId="17" fillId="0" borderId="53" xfId="31" applyFont="1" applyBorder="1" applyAlignment="1">
      <alignment horizontal="center"/>
      <protection/>
    </xf>
    <xf numFmtId="0" fontId="18" fillId="0" borderId="15" xfId="31" applyFont="1" applyBorder="1" applyAlignment="1">
      <alignment horizontal="center"/>
      <protection/>
    </xf>
    <xf numFmtId="0" fontId="18" fillId="0" borderId="16" xfId="31" applyFont="1" applyBorder="1" applyAlignment="1">
      <alignment horizontal="center"/>
      <protection/>
    </xf>
    <xf numFmtId="0" fontId="17" fillId="0" borderId="54" xfId="31" applyFont="1" applyBorder="1" applyAlignment="1">
      <alignment horizontal="center"/>
      <protection/>
    </xf>
    <xf numFmtId="0" fontId="17" fillId="0" borderId="16" xfId="31" applyFont="1" applyBorder="1" applyAlignment="1">
      <alignment horizontal="center"/>
      <protection/>
    </xf>
    <xf numFmtId="0" fontId="17" fillId="0" borderId="1" xfId="31" applyFont="1" applyBorder="1" applyAlignment="1">
      <alignment horizontal="center"/>
      <protection/>
    </xf>
    <xf numFmtId="0" fontId="18" fillId="0" borderId="1" xfId="31" applyFont="1" applyBorder="1" applyAlignment="1">
      <alignment horizontal="center"/>
      <protection/>
    </xf>
    <xf numFmtId="0" fontId="17" fillId="0" borderId="15" xfId="31" applyBorder="1" applyAlignment="1">
      <alignment horizontal="center"/>
      <protection/>
    </xf>
    <xf numFmtId="0" fontId="17" fillId="0" borderId="1" xfId="31" applyBorder="1" applyAlignment="1">
      <alignment horizontal="center"/>
      <protection/>
    </xf>
    <xf numFmtId="0" fontId="17" fillId="0" borderId="16" xfId="31" applyBorder="1" applyAlignment="1">
      <alignment horizontal="center"/>
      <protection/>
    </xf>
    <xf numFmtId="0" fontId="17" fillId="0" borderId="55" xfId="31" applyBorder="1">
      <alignment/>
      <protection/>
    </xf>
    <xf numFmtId="0" fontId="17" fillId="0" borderId="46" xfId="31" applyBorder="1">
      <alignment/>
      <protection/>
    </xf>
    <xf numFmtId="0" fontId="17" fillId="0" borderId="56" xfId="31" applyBorder="1">
      <alignment/>
      <protection/>
    </xf>
    <xf numFmtId="0" fontId="18" fillId="0" borderId="46" xfId="31" applyFont="1" applyBorder="1">
      <alignment/>
      <protection/>
    </xf>
    <xf numFmtId="0" fontId="18" fillId="0" borderId="12" xfId="31" applyFont="1" applyBorder="1">
      <alignment/>
      <protection/>
    </xf>
    <xf numFmtId="0" fontId="18" fillId="0" borderId="56" xfId="31" applyFont="1" applyBorder="1">
      <alignment/>
      <protection/>
    </xf>
    <xf numFmtId="0" fontId="17" fillId="0" borderId="12" xfId="31" applyBorder="1" applyAlignment="1">
      <alignment horizontal="center"/>
      <protection/>
    </xf>
    <xf numFmtId="180" fontId="17" fillId="0" borderId="46" xfId="31" applyNumberFormat="1" applyBorder="1">
      <alignment/>
      <protection/>
    </xf>
    <xf numFmtId="180" fontId="17" fillId="0" borderId="56" xfId="31" applyNumberFormat="1" applyBorder="1">
      <alignment/>
      <protection/>
    </xf>
    <xf numFmtId="0" fontId="17" fillId="0" borderId="12" xfId="31" applyBorder="1">
      <alignment/>
      <protection/>
    </xf>
    <xf numFmtId="0" fontId="17" fillId="0" borderId="46" xfId="31" applyBorder="1" applyAlignment="1">
      <alignment horizontal="center"/>
      <protection/>
    </xf>
    <xf numFmtId="0" fontId="17" fillId="0" borderId="56" xfId="31" applyBorder="1" applyAlignment="1">
      <alignment horizontal="center"/>
      <protection/>
    </xf>
    <xf numFmtId="0" fontId="17" fillId="0" borderId="49" xfId="31" applyBorder="1">
      <alignment/>
      <protection/>
    </xf>
    <xf numFmtId="0" fontId="18" fillId="0" borderId="49" xfId="31" applyFont="1" applyBorder="1">
      <alignment/>
      <protection/>
    </xf>
    <xf numFmtId="0" fontId="18" fillId="0" borderId="13" xfId="31" applyFont="1" applyBorder="1">
      <alignment/>
      <protection/>
    </xf>
    <xf numFmtId="0" fontId="18" fillId="0" borderId="55" xfId="31" applyFont="1" applyBorder="1">
      <alignment/>
      <protection/>
    </xf>
    <xf numFmtId="0" fontId="17" fillId="0" borderId="13" xfId="31" applyBorder="1" applyAlignment="1">
      <alignment horizontal="center"/>
      <protection/>
    </xf>
    <xf numFmtId="180" fontId="17" fillId="0" borderId="49" xfId="31" applyNumberFormat="1" applyBorder="1">
      <alignment/>
      <protection/>
    </xf>
    <xf numFmtId="180" fontId="17" fillId="0" borderId="55" xfId="31" applyNumberFormat="1" applyBorder="1">
      <alignment/>
      <protection/>
    </xf>
    <xf numFmtId="0" fontId="17" fillId="0" borderId="13" xfId="31" applyBorder="1">
      <alignment/>
      <protection/>
    </xf>
    <xf numFmtId="0" fontId="17" fillId="0" borderId="49" xfId="31" applyBorder="1" applyAlignment="1">
      <alignment horizontal="center"/>
      <protection/>
    </xf>
    <xf numFmtId="0" fontId="17" fillId="0" borderId="55" xfId="31" applyBorder="1" applyAlignment="1">
      <alignment horizontal="center"/>
      <protection/>
    </xf>
    <xf numFmtId="0" fontId="17" fillId="0" borderId="51" xfId="31" applyBorder="1">
      <alignment/>
      <protection/>
    </xf>
    <xf numFmtId="0" fontId="17" fillId="0" borderId="57" xfId="31" applyBorder="1">
      <alignment/>
      <protection/>
    </xf>
    <xf numFmtId="0" fontId="18" fillId="0" borderId="51" xfId="31" applyFont="1" applyBorder="1">
      <alignment/>
      <protection/>
    </xf>
    <xf numFmtId="0" fontId="18" fillId="0" borderId="14" xfId="31" applyFont="1" applyBorder="1">
      <alignment/>
      <protection/>
    </xf>
    <xf numFmtId="0" fontId="18" fillId="0" borderId="57" xfId="31" applyFont="1" applyBorder="1">
      <alignment/>
      <protection/>
    </xf>
    <xf numFmtId="0" fontId="17" fillId="0" borderId="14" xfId="31" applyBorder="1" applyAlignment="1">
      <alignment horizontal="center"/>
      <protection/>
    </xf>
    <xf numFmtId="180" fontId="17" fillId="0" borderId="51" xfId="31" applyNumberFormat="1" applyBorder="1">
      <alignment/>
      <protection/>
    </xf>
    <xf numFmtId="180" fontId="17" fillId="0" borderId="57" xfId="31" applyNumberFormat="1" applyBorder="1">
      <alignment/>
      <protection/>
    </xf>
    <xf numFmtId="0" fontId="17" fillId="0" borderId="14" xfId="31" applyBorder="1">
      <alignment/>
      <protection/>
    </xf>
    <xf numFmtId="0" fontId="17" fillId="0" borderId="51" xfId="31" applyBorder="1" applyAlignment="1">
      <alignment horizontal="center"/>
      <protection/>
    </xf>
    <xf numFmtId="0" fontId="17" fillId="0" borderId="57" xfId="31" applyBorder="1" applyAlignment="1">
      <alignment horizontal="center"/>
      <protection/>
    </xf>
    <xf numFmtId="0" fontId="17" fillId="0" borderId="0" xfId="31" applyAlignment="1">
      <alignment horizontal="center"/>
      <protection/>
    </xf>
    <xf numFmtId="0" fontId="18" fillId="0" borderId="0" xfId="31" applyFont="1" applyAlignment="1">
      <alignment horizontal="right"/>
      <protection/>
    </xf>
    <xf numFmtId="0" fontId="5" fillId="0" borderId="22" xfId="34" applyFont="1" applyBorder="1" quotePrefix="1">
      <alignment/>
      <protection/>
    </xf>
    <xf numFmtId="0" fontId="15" fillId="0" borderId="0" xfId="34" applyFont="1">
      <alignment/>
      <protection/>
    </xf>
    <xf numFmtId="1" fontId="14" fillId="0" borderId="0" xfId="34" applyNumberFormat="1" applyFont="1" applyBorder="1" applyAlignment="1">
      <alignment horizontal="center"/>
      <protection/>
    </xf>
    <xf numFmtId="0" fontId="14" fillId="0" borderId="0" xfId="34" applyFont="1" applyBorder="1" applyAlignment="1">
      <alignment horizontal="center"/>
      <protection/>
    </xf>
    <xf numFmtId="0" fontId="14" fillId="0" borderId="0" xfId="34" applyFont="1">
      <alignment/>
      <protection/>
    </xf>
    <xf numFmtId="0" fontId="20" fillId="0" borderId="0" xfId="0" applyFont="1" applyAlignment="1">
      <alignment/>
    </xf>
    <xf numFmtId="0" fontId="14" fillId="0" borderId="0" xfId="34" applyFont="1" quotePrefix="1">
      <alignment/>
      <protection/>
    </xf>
    <xf numFmtId="0" fontId="0" fillId="0" borderId="58" xfId="0" applyBorder="1" applyAlignment="1">
      <alignment/>
    </xf>
    <xf numFmtId="0" fontId="0" fillId="0" borderId="49" xfId="0" applyBorder="1" applyAlignment="1">
      <alignment/>
    </xf>
    <xf numFmtId="0" fontId="0" fillId="0" borderId="51" xfId="0" applyFont="1" applyBorder="1" applyAlignment="1">
      <alignment/>
    </xf>
    <xf numFmtId="0" fontId="1" fillId="0" borderId="6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2" borderId="49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80" fontId="1" fillId="2" borderId="4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80" fontId="0" fillId="2" borderId="4" xfId="0" applyNumberForma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13" xfId="0" applyFill="1" applyBorder="1" applyAlignment="1" quotePrefix="1">
      <alignment/>
    </xf>
    <xf numFmtId="0" fontId="0" fillId="2" borderId="13" xfId="0" applyFill="1" applyBorder="1" applyAlignment="1">
      <alignment/>
    </xf>
    <xf numFmtId="198" fontId="9" fillId="0" borderId="10" xfId="33" applyNumberFormat="1" applyFont="1" applyBorder="1" applyAlignment="1">
      <alignment horizontal="center"/>
      <protection/>
    </xf>
    <xf numFmtId="0" fontId="0" fillId="0" borderId="2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2" borderId="17" xfId="0" applyFill="1" applyBorder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1" fontId="0" fillId="0" borderId="17" xfId="0" applyNumberFormat="1" applyBorder="1" applyAlignment="1" quotePrefix="1">
      <alignment horizontal="center"/>
    </xf>
    <xf numFmtId="1" fontId="0" fillId="0" borderId="4" xfId="0" applyNumberFormat="1" applyBorder="1" applyAlignment="1" quotePrefix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22" xfId="34" applyFont="1" applyBorder="1" applyAlignment="1">
      <alignment horizontal="center"/>
      <protection/>
    </xf>
    <xf numFmtId="0" fontId="5" fillId="0" borderId="23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5" fillId="0" borderId="59" xfId="34" applyFont="1" applyBorder="1" applyAlignment="1">
      <alignment horizontal="center"/>
      <protection/>
    </xf>
    <xf numFmtId="0" fontId="5" fillId="0" borderId="35" xfId="34" applyFont="1" applyBorder="1" applyAlignment="1">
      <alignment horizontal="center"/>
      <protection/>
    </xf>
    <xf numFmtId="0" fontId="19" fillId="0" borderId="0" xfId="34" applyFont="1" applyAlignment="1">
      <alignment horizontal="center"/>
      <protection/>
    </xf>
    <xf numFmtId="0" fontId="18" fillId="0" borderId="23" xfId="31" applyFont="1" applyBorder="1" applyAlignment="1">
      <alignment horizontal="center"/>
      <protection/>
    </xf>
    <xf numFmtId="0" fontId="18" fillId="0" borderId="10" xfId="31" applyFont="1" applyBorder="1" applyAlignment="1">
      <alignment horizontal="center"/>
      <protection/>
    </xf>
    <xf numFmtId="198" fontId="9" fillId="0" borderId="22" xfId="33" applyNumberFormat="1" applyFont="1" applyBorder="1" applyAlignment="1">
      <alignment horizontal="center"/>
      <protection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58" xfId="0" applyBorder="1" applyAlignment="1">
      <alignment wrapText="1"/>
    </xf>
    <xf numFmtId="0" fontId="0" fillId="0" borderId="51" xfId="0" applyBorder="1" applyAlignment="1">
      <alignment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0" xfId="0" applyBorder="1" applyAlignment="1">
      <alignment wrapText="1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24">
    <cellStyle name="Normal" xfId="0"/>
    <cellStyle name="Comma" xfId="15"/>
    <cellStyle name="Comma [0]" xfId="16"/>
    <cellStyle name="Comma [0]_pp NPC gen" xfId="17"/>
    <cellStyle name="Comma [0]_pphittable" xfId="18"/>
    <cellStyle name="Comma_pp NPC gen" xfId="19"/>
    <cellStyle name="Comma_pphittable" xfId="20"/>
    <cellStyle name="Comma_PPRICOP" xfId="21"/>
    <cellStyle name="Currency" xfId="22"/>
    <cellStyle name="Currency [0]" xfId="23"/>
    <cellStyle name="Currency [0]_pp NPC gen" xfId="24"/>
    <cellStyle name="Currency [0]_pphittable" xfId="25"/>
    <cellStyle name="Currency_pp NPC gen" xfId="26"/>
    <cellStyle name="Currency_pphittable" xfId="27"/>
    <cellStyle name="Currency_PPRICOP" xfId="28"/>
    <cellStyle name="Milliers [0]" xfId="29"/>
    <cellStyle name="Monétaire [0]" xfId="30"/>
    <cellStyle name="Normal_pp NPC gen" xfId="31"/>
    <cellStyle name="Normal_Pp Répartition Degats" xfId="32"/>
    <cellStyle name="Normal_PPEVENEM" xfId="33"/>
    <cellStyle name="Normal_pphittable" xfId="34"/>
    <cellStyle name="Normal_PPMEET" xfId="35"/>
    <cellStyle name="Normal_PPRICOP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47625</xdr:rowOff>
    </xdr:from>
    <xdr:to>
      <xdr:col>7</xdr:col>
      <xdr:colOff>238125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247775" y="771525"/>
          <a:ext cx="1647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rald"/>
              <a:ea typeface="Herald"/>
              <a:cs typeface="Herald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104775</xdr:rowOff>
    </xdr:from>
    <xdr:to>
      <xdr:col>19</xdr:col>
      <xdr:colOff>76200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2724150" y="657225"/>
          <a:ext cx="3095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rald"/>
              <a:ea typeface="Herald"/>
              <a:cs typeface="Herald"/>
            </a:rPr>
            <a:t/>
          </a:r>
        </a:p>
      </xdr:txBody>
    </xdr:sp>
    <xdr:clientData/>
  </xdr:twoCellAnchor>
  <xdr:twoCellAnchor>
    <xdr:from>
      <xdr:col>0</xdr:col>
      <xdr:colOff>1028700</xdr:colOff>
      <xdr:row>2</xdr:row>
      <xdr:rowOff>142875</xdr:rowOff>
    </xdr:from>
    <xdr:to>
      <xdr:col>2</xdr:col>
      <xdr:colOff>190500</xdr:colOff>
      <xdr:row>4</xdr:row>
      <xdr:rowOff>57150</xdr:rowOff>
    </xdr:to>
    <xdr:sp>
      <xdr:nvSpPr>
        <xdr:cNvPr id="3" name="Oval 4"/>
        <xdr:cNvSpPr>
          <a:spLocks/>
        </xdr:cNvSpPr>
      </xdr:nvSpPr>
      <xdr:spPr>
        <a:xfrm>
          <a:off x="1028700" y="523875"/>
          <a:ext cx="5334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rald"/>
              <a:ea typeface="Herald"/>
              <a:cs typeface="Herald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123825</xdr:rowOff>
    </xdr:from>
    <xdr:to>
      <xdr:col>7</xdr:col>
      <xdr:colOff>219075</xdr:colOff>
      <xdr:row>4</xdr:row>
      <xdr:rowOff>47625</xdr:rowOff>
    </xdr:to>
    <xdr:sp>
      <xdr:nvSpPr>
        <xdr:cNvPr id="4" name="Oval 5"/>
        <xdr:cNvSpPr>
          <a:spLocks/>
        </xdr:cNvSpPr>
      </xdr:nvSpPr>
      <xdr:spPr>
        <a:xfrm>
          <a:off x="2019300" y="504825"/>
          <a:ext cx="8572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rald"/>
              <a:ea typeface="Herald"/>
              <a:cs typeface="Herald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52600" cy="26193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rald"/>
              <a:ea typeface="Herald"/>
              <a:cs typeface="Herald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52600" y="0"/>
          <a:ext cx="1752600" cy="26193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rald"/>
              <a:ea typeface="Herald"/>
              <a:cs typeface="Herald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05200" y="0"/>
          <a:ext cx="1752600" cy="26193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rald"/>
              <a:ea typeface="Herald"/>
              <a:cs typeface="Herald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57800" y="0"/>
          <a:ext cx="1752600" cy="26193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rald"/>
              <a:ea typeface="Herald"/>
              <a:cs typeface="Herald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3" sqref="A3"/>
    </sheetView>
  </sheetViews>
  <sheetFormatPr defaultColWidth="9.00390625" defaultRowHeight="12.75"/>
  <cols>
    <col min="1" max="1" width="15.375" style="0" customWidth="1"/>
    <col min="2" max="2" width="7.125" style="2" customWidth="1"/>
    <col min="3" max="3" width="4.75390625" style="3" customWidth="1"/>
    <col min="4" max="4" width="5.875" style="0" customWidth="1"/>
    <col min="5" max="5" width="4.75390625" style="3" customWidth="1"/>
    <col min="6" max="6" width="5.875" style="0" customWidth="1"/>
    <col min="7" max="7" width="4.75390625" style="3" customWidth="1"/>
    <col min="8" max="8" width="5.875" style="0" customWidth="1"/>
    <col min="9" max="9" width="4.75390625" style="3" customWidth="1"/>
    <col min="10" max="10" width="5.875" style="0" customWidth="1"/>
    <col min="11" max="11" width="5.875" style="3" customWidth="1"/>
    <col min="12" max="12" width="3.375" style="0" customWidth="1"/>
    <col min="13" max="13" width="5.25390625" style="0" customWidth="1"/>
    <col min="14" max="14" width="7.125" style="0" customWidth="1"/>
    <col min="15" max="16384" width="12.00390625" style="0" customWidth="1"/>
  </cols>
  <sheetData>
    <row r="1" spans="1:12" ht="17.25">
      <c r="A1" s="301" t="s">
        <v>1523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ht="13.5" thickBot="1"/>
    <row r="3" spans="1:14" s="1" customFormat="1" ht="13.5" thickBot="1">
      <c r="A3" s="106" t="s">
        <v>0</v>
      </c>
      <c r="B3" s="270" t="s">
        <v>1629</v>
      </c>
      <c r="C3" s="271" t="s">
        <v>1</v>
      </c>
      <c r="D3" s="272"/>
      <c r="E3" s="271" t="s">
        <v>2</v>
      </c>
      <c r="F3" s="272"/>
      <c r="G3" s="271" t="s">
        <v>3</v>
      </c>
      <c r="H3" s="272"/>
      <c r="I3" s="271" t="s">
        <v>4</v>
      </c>
      <c r="J3" s="272"/>
      <c r="K3" s="271" t="s">
        <v>25</v>
      </c>
      <c r="L3" s="272"/>
      <c r="M3" s="284" t="s">
        <v>1630</v>
      </c>
      <c r="N3" s="280" t="s">
        <v>1631</v>
      </c>
    </row>
    <row r="4" spans="1:14" ht="12.75">
      <c r="A4" s="267" t="s">
        <v>5</v>
      </c>
      <c r="B4" s="104">
        <v>80</v>
      </c>
      <c r="C4" s="6">
        <f>B4/10</f>
        <v>8</v>
      </c>
      <c r="D4" s="109">
        <v>15</v>
      </c>
      <c r="E4" s="6">
        <f>B4/6</f>
        <v>13.333333333333334</v>
      </c>
      <c r="F4" s="109">
        <v>8</v>
      </c>
      <c r="G4" s="6">
        <f>B4/2</f>
        <v>40</v>
      </c>
      <c r="H4" s="109">
        <v>-2</v>
      </c>
      <c r="I4" s="6">
        <f>B4/1</f>
        <v>80</v>
      </c>
      <c r="J4" s="109">
        <v>-15</v>
      </c>
      <c r="K4" s="5">
        <f>B4*2</f>
        <v>160</v>
      </c>
      <c r="L4" s="9"/>
      <c r="M4" s="107">
        <v>3</v>
      </c>
      <c r="N4" s="281" t="s">
        <v>1632</v>
      </c>
    </row>
    <row r="5" spans="1:14" ht="12.75">
      <c r="A5" s="273" t="s">
        <v>6</v>
      </c>
      <c r="B5" s="274">
        <v>15</v>
      </c>
      <c r="C5" s="275">
        <f aca="true" t="shared" si="0" ref="C5:C22">B5/10</f>
        <v>1.5</v>
      </c>
      <c r="D5" s="276">
        <v>10</v>
      </c>
      <c r="E5" s="275">
        <f aca="true" t="shared" si="1" ref="E5:E22">B5/6</f>
        <v>2.5</v>
      </c>
      <c r="F5" s="276">
        <v>-1</v>
      </c>
      <c r="G5" s="275">
        <f aca="true" t="shared" si="2" ref="G5:G22">B5/2</f>
        <v>7.5</v>
      </c>
      <c r="H5" s="276">
        <v>-13</v>
      </c>
      <c r="I5" s="275">
        <f aca="true" t="shared" si="3" ref="I5:I22">B5/1</f>
        <v>15</v>
      </c>
      <c r="J5" s="276">
        <v>-20</v>
      </c>
      <c r="K5" s="277"/>
      <c r="L5" s="278"/>
      <c r="M5" s="285">
        <v>0</v>
      </c>
      <c r="N5" s="286" t="s">
        <v>1633</v>
      </c>
    </row>
    <row r="6" spans="1:14" ht="12.75">
      <c r="A6" s="268" t="s">
        <v>7</v>
      </c>
      <c r="B6" s="104">
        <v>60</v>
      </c>
      <c r="C6" s="6">
        <f t="shared" si="0"/>
        <v>6</v>
      </c>
      <c r="D6" s="109">
        <v>11</v>
      </c>
      <c r="E6" s="6">
        <f t="shared" si="1"/>
        <v>10</v>
      </c>
      <c r="F6" s="109">
        <v>4</v>
      </c>
      <c r="G6" s="6">
        <f t="shared" si="2"/>
        <v>30</v>
      </c>
      <c r="H6" s="109">
        <v>-6</v>
      </c>
      <c r="I6" s="6">
        <f t="shared" si="3"/>
        <v>60</v>
      </c>
      <c r="J6" s="109">
        <v>-18</v>
      </c>
      <c r="K6" s="5">
        <f>B6*2</f>
        <v>120</v>
      </c>
      <c r="L6" s="9"/>
      <c r="M6" s="107">
        <v>1</v>
      </c>
      <c r="N6" s="282" t="s">
        <v>1634</v>
      </c>
    </row>
    <row r="7" spans="1:14" ht="12.75">
      <c r="A7" s="273" t="s">
        <v>8</v>
      </c>
      <c r="B7" s="274">
        <v>80</v>
      </c>
      <c r="C7" s="275">
        <f t="shared" si="0"/>
        <v>8</v>
      </c>
      <c r="D7" s="276">
        <v>14</v>
      </c>
      <c r="E7" s="275">
        <f t="shared" si="1"/>
        <v>13.333333333333334</v>
      </c>
      <c r="F7" s="276">
        <v>7</v>
      </c>
      <c r="G7" s="275">
        <f t="shared" si="2"/>
        <v>40</v>
      </c>
      <c r="H7" s="276">
        <v>-3</v>
      </c>
      <c r="I7" s="275">
        <f t="shared" si="3"/>
        <v>80</v>
      </c>
      <c r="J7" s="276">
        <v>-14</v>
      </c>
      <c r="K7" s="277">
        <f>B7*2</f>
        <v>160</v>
      </c>
      <c r="L7" s="278"/>
      <c r="M7" s="285">
        <v>1</v>
      </c>
      <c r="N7" s="286" t="s">
        <v>1635</v>
      </c>
    </row>
    <row r="8" spans="1:14" ht="12.75">
      <c r="A8" s="268" t="s">
        <v>9</v>
      </c>
      <c r="B8" s="104">
        <v>50</v>
      </c>
      <c r="C8" s="6">
        <f t="shared" si="0"/>
        <v>5</v>
      </c>
      <c r="D8" s="109">
        <v>3</v>
      </c>
      <c r="E8" s="6">
        <f t="shared" si="1"/>
        <v>8.333333333333334</v>
      </c>
      <c r="F8" s="109">
        <v>9</v>
      </c>
      <c r="G8" s="6">
        <f t="shared" si="2"/>
        <v>25</v>
      </c>
      <c r="H8" s="109">
        <v>-4</v>
      </c>
      <c r="I8" s="6">
        <f t="shared" si="3"/>
        <v>50</v>
      </c>
      <c r="J8" s="109">
        <v>-17</v>
      </c>
      <c r="K8" s="5">
        <f>B8*2</f>
        <v>100</v>
      </c>
      <c r="L8" s="9"/>
      <c r="M8" s="107">
        <v>1</v>
      </c>
      <c r="N8" s="282" t="s">
        <v>1634</v>
      </c>
    </row>
    <row r="9" spans="1:14" ht="12.75">
      <c r="A9" s="273" t="s">
        <v>10</v>
      </c>
      <c r="B9" s="274">
        <v>60</v>
      </c>
      <c r="C9" s="275">
        <f t="shared" si="0"/>
        <v>6</v>
      </c>
      <c r="D9" s="276">
        <v>12</v>
      </c>
      <c r="E9" s="275">
        <f t="shared" si="1"/>
        <v>10</v>
      </c>
      <c r="F9" s="276">
        <v>6</v>
      </c>
      <c r="G9" s="275">
        <f t="shared" si="2"/>
        <v>30</v>
      </c>
      <c r="H9" s="276">
        <v>-3</v>
      </c>
      <c r="I9" s="275">
        <f t="shared" si="3"/>
        <v>60</v>
      </c>
      <c r="J9" s="276">
        <v>-16</v>
      </c>
      <c r="K9" s="277">
        <f>B9*2</f>
        <v>120</v>
      </c>
      <c r="L9" s="278"/>
      <c r="M9" s="285">
        <v>2</v>
      </c>
      <c r="N9" s="286" t="s">
        <v>1636</v>
      </c>
    </row>
    <row r="10" spans="1:14" ht="12.75">
      <c r="A10" s="268" t="s">
        <v>11</v>
      </c>
      <c r="B10" s="104">
        <v>20</v>
      </c>
      <c r="C10" s="6">
        <f t="shared" si="0"/>
        <v>2</v>
      </c>
      <c r="D10" s="109">
        <v>6</v>
      </c>
      <c r="E10" s="6">
        <f t="shared" si="1"/>
        <v>3.3333333333333335</v>
      </c>
      <c r="F10" s="109">
        <v>0</v>
      </c>
      <c r="G10" s="6">
        <f t="shared" si="2"/>
        <v>10</v>
      </c>
      <c r="H10" s="109">
        <v>-9</v>
      </c>
      <c r="I10" s="6">
        <f t="shared" si="3"/>
        <v>20</v>
      </c>
      <c r="J10" s="109">
        <v>-20</v>
      </c>
      <c r="K10" s="5"/>
      <c r="L10" s="9"/>
      <c r="M10" s="107">
        <v>0</v>
      </c>
      <c r="N10" s="282" t="s">
        <v>1637</v>
      </c>
    </row>
    <row r="11" spans="1:14" ht="12.75">
      <c r="A11" s="273" t="s">
        <v>12</v>
      </c>
      <c r="B11" s="274">
        <v>50</v>
      </c>
      <c r="C11" s="275">
        <f t="shared" si="0"/>
        <v>5</v>
      </c>
      <c r="D11" s="276">
        <v>9</v>
      </c>
      <c r="E11" s="275">
        <f t="shared" si="1"/>
        <v>8.333333333333334</v>
      </c>
      <c r="F11" s="276">
        <v>5</v>
      </c>
      <c r="G11" s="275">
        <f t="shared" si="2"/>
        <v>25</v>
      </c>
      <c r="H11" s="276">
        <v>-6</v>
      </c>
      <c r="I11" s="275">
        <f t="shared" si="3"/>
        <v>50</v>
      </c>
      <c r="J11" s="276">
        <v>-20</v>
      </c>
      <c r="K11" s="277">
        <f>B11*2</f>
        <v>100</v>
      </c>
      <c r="L11" s="278"/>
      <c r="M11" s="285">
        <v>1</v>
      </c>
      <c r="N11" s="286" t="s">
        <v>1633</v>
      </c>
    </row>
    <row r="12" spans="1:14" ht="12.75">
      <c r="A12" s="268" t="s">
        <v>13</v>
      </c>
      <c r="B12" s="104">
        <v>10</v>
      </c>
      <c r="C12" s="6">
        <f t="shared" si="0"/>
        <v>1</v>
      </c>
      <c r="D12" s="109">
        <v>8</v>
      </c>
      <c r="E12" s="6">
        <f t="shared" si="1"/>
        <v>1.6666666666666667</v>
      </c>
      <c r="F12" s="109">
        <v>-2</v>
      </c>
      <c r="G12" s="6">
        <f t="shared" si="2"/>
        <v>5</v>
      </c>
      <c r="H12" s="109">
        <v>-10</v>
      </c>
      <c r="I12" s="6">
        <f t="shared" si="3"/>
        <v>10</v>
      </c>
      <c r="J12" s="109">
        <v>-20</v>
      </c>
      <c r="K12" s="5"/>
      <c r="L12" s="9"/>
      <c r="M12" s="107">
        <v>0</v>
      </c>
      <c r="N12" s="282" t="s">
        <v>1637</v>
      </c>
    </row>
    <row r="13" spans="1:14" ht="12.75">
      <c r="A13" s="273" t="s">
        <v>14</v>
      </c>
      <c r="B13" s="274">
        <v>90</v>
      </c>
      <c r="C13" s="275">
        <f t="shared" si="0"/>
        <v>9</v>
      </c>
      <c r="D13" s="276">
        <v>12</v>
      </c>
      <c r="E13" s="275">
        <f t="shared" si="1"/>
        <v>15</v>
      </c>
      <c r="F13" s="276">
        <v>8</v>
      </c>
      <c r="G13" s="275">
        <f t="shared" si="2"/>
        <v>45</v>
      </c>
      <c r="H13" s="276">
        <v>0</v>
      </c>
      <c r="I13" s="275">
        <f t="shared" si="3"/>
        <v>90</v>
      </c>
      <c r="J13" s="276">
        <v>-10</v>
      </c>
      <c r="K13" s="277">
        <f>B13*2</f>
        <v>180</v>
      </c>
      <c r="L13" s="278"/>
      <c r="M13" s="285">
        <v>2</v>
      </c>
      <c r="N13" s="286" t="s">
        <v>1638</v>
      </c>
    </row>
    <row r="14" spans="1:14" ht="12.75">
      <c r="A14" s="268" t="s">
        <v>15</v>
      </c>
      <c r="B14" s="104">
        <v>10</v>
      </c>
      <c r="C14" s="6">
        <f t="shared" si="0"/>
        <v>1</v>
      </c>
      <c r="D14" s="109">
        <v>5</v>
      </c>
      <c r="E14" s="6">
        <f t="shared" si="1"/>
        <v>1.6666666666666667</v>
      </c>
      <c r="F14" s="109">
        <v>-3</v>
      </c>
      <c r="G14" s="6">
        <f t="shared" si="2"/>
        <v>5</v>
      </c>
      <c r="H14" s="109">
        <v>-15</v>
      </c>
      <c r="I14" s="6">
        <f t="shared" si="3"/>
        <v>10</v>
      </c>
      <c r="J14" s="109">
        <v>-20</v>
      </c>
      <c r="K14" s="5"/>
      <c r="L14" s="9"/>
      <c r="M14" s="107">
        <v>0</v>
      </c>
      <c r="N14" s="282" t="s">
        <v>1639</v>
      </c>
    </row>
    <row r="15" spans="1:14" ht="12.75">
      <c r="A15" s="273" t="s">
        <v>16</v>
      </c>
      <c r="B15" s="274">
        <v>10</v>
      </c>
      <c r="C15" s="275">
        <f t="shared" si="0"/>
        <v>1</v>
      </c>
      <c r="D15" s="276">
        <v>4</v>
      </c>
      <c r="E15" s="275">
        <f t="shared" si="1"/>
        <v>1.6666666666666667</v>
      </c>
      <c r="F15" s="276">
        <v>-4</v>
      </c>
      <c r="G15" s="275">
        <f t="shared" si="2"/>
        <v>5</v>
      </c>
      <c r="H15" s="276">
        <v>-14</v>
      </c>
      <c r="I15" s="275">
        <f t="shared" si="3"/>
        <v>10</v>
      </c>
      <c r="J15" s="276">
        <v>-20</v>
      </c>
      <c r="K15" s="277"/>
      <c r="L15" s="278"/>
      <c r="M15" s="285">
        <v>0</v>
      </c>
      <c r="N15" s="286" t="s">
        <v>1637</v>
      </c>
    </row>
    <row r="16" spans="1:14" ht="12.75">
      <c r="A16" s="268" t="s">
        <v>17</v>
      </c>
      <c r="B16" s="104">
        <v>50</v>
      </c>
      <c r="C16" s="6">
        <f t="shared" si="0"/>
        <v>5</v>
      </c>
      <c r="D16" s="109">
        <v>7</v>
      </c>
      <c r="E16" s="6">
        <f t="shared" si="1"/>
        <v>8.333333333333334</v>
      </c>
      <c r="F16" s="109">
        <v>1</v>
      </c>
      <c r="G16" s="6">
        <f t="shared" si="2"/>
        <v>25</v>
      </c>
      <c r="H16" s="109">
        <v>-8</v>
      </c>
      <c r="I16" s="6">
        <f t="shared" si="3"/>
        <v>50</v>
      </c>
      <c r="J16" s="109">
        <v>-18</v>
      </c>
      <c r="K16" s="5"/>
      <c r="L16" s="9"/>
      <c r="M16" s="107">
        <v>5</v>
      </c>
      <c r="N16" s="282" t="s">
        <v>1635</v>
      </c>
    </row>
    <row r="17" spans="1:14" ht="12.75">
      <c r="A17" s="273" t="s">
        <v>18</v>
      </c>
      <c r="B17" s="274">
        <v>40</v>
      </c>
      <c r="C17" s="275">
        <f t="shared" si="0"/>
        <v>4</v>
      </c>
      <c r="D17" s="276">
        <v>4</v>
      </c>
      <c r="E17" s="275">
        <f t="shared" si="1"/>
        <v>6.666666666666667</v>
      </c>
      <c r="F17" s="276">
        <v>6</v>
      </c>
      <c r="G17" s="275">
        <f t="shared" si="2"/>
        <v>20</v>
      </c>
      <c r="H17" s="276">
        <v>-6</v>
      </c>
      <c r="I17" s="275">
        <f t="shared" si="3"/>
        <v>40</v>
      </c>
      <c r="J17" s="276">
        <v>-19</v>
      </c>
      <c r="K17" s="277">
        <f>B17*2</f>
        <v>80</v>
      </c>
      <c r="L17" s="278"/>
      <c r="M17" s="285">
        <v>0</v>
      </c>
      <c r="N17" s="286" t="s">
        <v>1638</v>
      </c>
    </row>
    <row r="18" spans="1:14" ht="12.75">
      <c r="A18" s="268" t="s">
        <v>19</v>
      </c>
      <c r="B18" s="104">
        <v>25</v>
      </c>
      <c r="C18" s="6">
        <f t="shared" si="0"/>
        <v>2.5</v>
      </c>
      <c r="D18" s="109">
        <v>5</v>
      </c>
      <c r="E18" s="6">
        <f t="shared" si="1"/>
        <v>4.166666666666667</v>
      </c>
      <c r="F18" s="109">
        <v>-1</v>
      </c>
      <c r="G18" s="6">
        <f t="shared" si="2"/>
        <v>12.5</v>
      </c>
      <c r="H18" s="109">
        <v>-7</v>
      </c>
      <c r="I18" s="6">
        <f t="shared" si="3"/>
        <v>25</v>
      </c>
      <c r="J18" s="109">
        <v>-16</v>
      </c>
      <c r="K18" s="5"/>
      <c r="L18" s="9"/>
      <c r="M18" s="107">
        <v>0</v>
      </c>
      <c r="N18" s="282" t="s">
        <v>1637</v>
      </c>
    </row>
    <row r="19" spans="1:14" ht="12.75">
      <c r="A19" s="273" t="s">
        <v>20</v>
      </c>
      <c r="B19" s="274">
        <v>15</v>
      </c>
      <c r="C19" s="275">
        <f t="shared" si="0"/>
        <v>1.5</v>
      </c>
      <c r="D19" s="276">
        <v>6</v>
      </c>
      <c r="E19" s="275">
        <f t="shared" si="1"/>
        <v>2.5</v>
      </c>
      <c r="F19" s="276">
        <v>-2</v>
      </c>
      <c r="G19" s="275">
        <f t="shared" si="2"/>
        <v>7.5</v>
      </c>
      <c r="H19" s="276">
        <v>-10</v>
      </c>
      <c r="I19" s="275">
        <f t="shared" si="3"/>
        <v>15</v>
      </c>
      <c r="J19" s="276">
        <v>-20</v>
      </c>
      <c r="K19" s="277"/>
      <c r="L19" s="278"/>
      <c r="M19" s="285">
        <v>0</v>
      </c>
      <c r="N19" s="286" t="s">
        <v>1637</v>
      </c>
    </row>
    <row r="20" spans="1:14" ht="12.75">
      <c r="A20" s="268" t="s">
        <v>21</v>
      </c>
      <c r="B20" s="104">
        <v>15</v>
      </c>
      <c r="C20" s="6">
        <f t="shared" si="0"/>
        <v>1.5</v>
      </c>
      <c r="D20" s="109">
        <v>8</v>
      </c>
      <c r="E20" s="6">
        <f t="shared" si="1"/>
        <v>2.5</v>
      </c>
      <c r="F20" s="109">
        <v>0</v>
      </c>
      <c r="G20" s="6">
        <f t="shared" si="2"/>
        <v>7.5</v>
      </c>
      <c r="H20" s="109">
        <v>-12</v>
      </c>
      <c r="I20" s="6">
        <f t="shared" si="3"/>
        <v>15</v>
      </c>
      <c r="J20" s="109">
        <v>-20</v>
      </c>
      <c r="K20" s="5"/>
      <c r="L20" s="9"/>
      <c r="M20" s="107">
        <v>0</v>
      </c>
      <c r="N20" s="282" t="s">
        <v>1634</v>
      </c>
    </row>
    <row r="21" spans="1:14" ht="12.75">
      <c r="A21" s="273"/>
      <c r="B21" s="274"/>
      <c r="C21" s="275">
        <f t="shared" si="0"/>
        <v>0</v>
      </c>
      <c r="D21" s="279"/>
      <c r="E21" s="275">
        <f t="shared" si="1"/>
        <v>0</v>
      </c>
      <c r="F21" s="279"/>
      <c r="G21" s="275">
        <f t="shared" si="2"/>
        <v>0</v>
      </c>
      <c r="H21" s="279"/>
      <c r="I21" s="275">
        <f t="shared" si="3"/>
        <v>0</v>
      </c>
      <c r="J21" s="279"/>
      <c r="K21" s="277">
        <f>B21*2</f>
        <v>0</v>
      </c>
      <c r="L21" s="278"/>
      <c r="M21" s="285">
        <v>0</v>
      </c>
      <c r="N21" s="287"/>
    </row>
    <row r="22" spans="1:14" s="8" customFormat="1" ht="13.5" thickBot="1">
      <c r="A22" s="269"/>
      <c r="B22" s="105"/>
      <c r="C22" s="7">
        <f t="shared" si="0"/>
        <v>0</v>
      </c>
      <c r="D22" s="110"/>
      <c r="E22" s="7">
        <f t="shared" si="1"/>
        <v>0</v>
      </c>
      <c r="F22" s="110"/>
      <c r="G22" s="7">
        <f t="shared" si="2"/>
        <v>0</v>
      </c>
      <c r="H22" s="110"/>
      <c r="I22" s="7">
        <f t="shared" si="3"/>
        <v>0</v>
      </c>
      <c r="J22" s="110"/>
      <c r="K22" s="7">
        <f>B22*2</f>
        <v>0</v>
      </c>
      <c r="L22" s="110"/>
      <c r="M22" s="108">
        <v>0</v>
      </c>
      <c r="N22" s="283"/>
    </row>
    <row r="23" spans="1:14" ht="12.75">
      <c r="A23" t="s">
        <v>1521</v>
      </c>
      <c r="K23" s="291" t="s">
        <v>22</v>
      </c>
      <c r="L23" s="292"/>
      <c r="M23" s="292" t="s">
        <v>1519</v>
      </c>
      <c r="N23" s="307"/>
    </row>
    <row r="24" spans="1:14" ht="12.75">
      <c r="A24" t="s">
        <v>1522</v>
      </c>
      <c r="K24" s="293" t="s">
        <v>23</v>
      </c>
      <c r="L24" s="294"/>
      <c r="M24" s="294" t="s">
        <v>1519</v>
      </c>
      <c r="N24" s="306"/>
    </row>
    <row r="25" spans="1:14" ht="12.75">
      <c r="A25" t="s">
        <v>26</v>
      </c>
      <c r="K25" s="295" t="s">
        <v>24</v>
      </c>
      <c r="L25" s="296"/>
      <c r="M25" s="304" t="s">
        <v>1520</v>
      </c>
      <c r="N25" s="305"/>
    </row>
    <row r="26" spans="1:14" ht="12.75">
      <c r="A26" t="s">
        <v>1640</v>
      </c>
      <c r="K26" s="297" t="s">
        <v>1641</v>
      </c>
      <c r="L26" s="298"/>
      <c r="M26" s="302" t="s">
        <v>1642</v>
      </c>
      <c r="N26" s="303"/>
    </row>
    <row r="27" spans="1:14" ht="13.5" thickBot="1">
      <c r="A27" t="s">
        <v>1643</v>
      </c>
      <c r="K27" s="299" t="s">
        <v>1644</v>
      </c>
      <c r="L27" s="300"/>
      <c r="M27" s="289" t="s">
        <v>1645</v>
      </c>
      <c r="N27" s="290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</sheetData>
  <mergeCells count="11">
    <mergeCell ref="A1:L1"/>
    <mergeCell ref="M26:N26"/>
    <mergeCell ref="M25:N25"/>
    <mergeCell ref="M24:N24"/>
    <mergeCell ref="M23:N23"/>
    <mergeCell ref="M27:N27"/>
    <mergeCell ref="K23:L23"/>
    <mergeCell ref="K24:L24"/>
    <mergeCell ref="K25:L25"/>
    <mergeCell ref="K26:L26"/>
    <mergeCell ref="K27:L2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&amp;L&amp;F&amp;CPowers &amp; Perils&amp;R&amp;D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1" sqref="B1"/>
    </sheetView>
  </sheetViews>
  <sheetFormatPr defaultColWidth="9.00390625" defaultRowHeight="12.75"/>
  <cols>
    <col min="1" max="1" width="5.25390625" style="147" customWidth="1"/>
    <col min="2" max="11" width="4.25390625" style="147" customWidth="1"/>
    <col min="12" max="16384" width="11.50390625" style="147" customWidth="1"/>
  </cols>
  <sheetData>
    <row r="1" ht="9.75">
      <c r="A1" s="147" t="s">
        <v>27</v>
      </c>
    </row>
    <row r="2" spans="2:11" ht="10.5" thickBot="1">
      <c r="B2" s="148" t="s">
        <v>28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0.5" thickBot="1">
      <c r="A3" s="149" t="s">
        <v>29</v>
      </c>
      <c r="B3" s="150">
        <v>0.1</v>
      </c>
      <c r="C3" s="151">
        <v>0.2</v>
      </c>
      <c r="D3" s="150">
        <v>0.3</v>
      </c>
      <c r="E3" s="151">
        <v>0.4</v>
      </c>
      <c r="F3" s="150">
        <v>0.5</v>
      </c>
      <c r="G3" s="151">
        <v>0.6</v>
      </c>
      <c r="H3" s="150">
        <v>0.7</v>
      </c>
      <c r="I3" s="151">
        <v>0.8</v>
      </c>
      <c r="J3" s="150">
        <v>0.9</v>
      </c>
      <c r="K3" s="152">
        <v>1</v>
      </c>
    </row>
    <row r="4" spans="1:11" ht="9.75">
      <c r="A4" s="153">
        <v>1</v>
      </c>
      <c r="B4" s="154">
        <f>$A4*B$3</f>
        <v>0.1</v>
      </c>
      <c r="C4" s="155">
        <f aca="true" t="shared" si="0" ref="C4:H4">$A4*C$3</f>
        <v>0.2</v>
      </c>
      <c r="D4" s="154">
        <f t="shared" si="0"/>
        <v>0.3</v>
      </c>
      <c r="E4" s="155">
        <f t="shared" si="0"/>
        <v>0.4</v>
      </c>
      <c r="F4" s="154">
        <f t="shared" si="0"/>
        <v>0.5</v>
      </c>
      <c r="G4" s="155">
        <f t="shared" si="0"/>
        <v>0.6</v>
      </c>
      <c r="H4" s="154">
        <f t="shared" si="0"/>
        <v>0.7</v>
      </c>
      <c r="I4" s="155">
        <f>$A4*I$3</f>
        <v>0.8</v>
      </c>
      <c r="J4" s="154">
        <f>$A4*J$3</f>
        <v>0.9</v>
      </c>
      <c r="K4" s="156">
        <f>$A4*K$3</f>
        <v>1</v>
      </c>
    </row>
    <row r="5" spans="1:11" ht="9.75">
      <c r="A5" s="157">
        <v>2</v>
      </c>
      <c r="B5" s="158">
        <f aca="true" t="shared" si="1" ref="B5:K20">$A5*B$3</f>
        <v>0.2</v>
      </c>
      <c r="C5" s="159">
        <f t="shared" si="1"/>
        <v>0.4</v>
      </c>
      <c r="D5" s="158">
        <f t="shared" si="1"/>
        <v>0.6</v>
      </c>
      <c r="E5" s="159">
        <f t="shared" si="1"/>
        <v>0.8</v>
      </c>
      <c r="F5" s="158">
        <f t="shared" si="1"/>
        <v>1</v>
      </c>
      <c r="G5" s="159">
        <f t="shared" si="1"/>
        <v>1.2</v>
      </c>
      <c r="H5" s="158">
        <f t="shared" si="1"/>
        <v>1.4</v>
      </c>
      <c r="I5" s="159">
        <f t="shared" si="1"/>
        <v>1.6</v>
      </c>
      <c r="J5" s="158">
        <f t="shared" si="1"/>
        <v>1.8</v>
      </c>
      <c r="K5" s="160">
        <f t="shared" si="1"/>
        <v>2</v>
      </c>
    </row>
    <row r="6" spans="1:11" ht="9.75">
      <c r="A6" s="153">
        <v>3</v>
      </c>
      <c r="B6" s="154">
        <f t="shared" si="1"/>
        <v>0.30000000000000004</v>
      </c>
      <c r="C6" s="155">
        <f t="shared" si="1"/>
        <v>0.6000000000000001</v>
      </c>
      <c r="D6" s="154">
        <f t="shared" si="1"/>
        <v>0.8999999999999999</v>
      </c>
      <c r="E6" s="155">
        <f t="shared" si="1"/>
        <v>1.2000000000000002</v>
      </c>
      <c r="F6" s="154">
        <f t="shared" si="1"/>
        <v>1.5</v>
      </c>
      <c r="G6" s="155">
        <f t="shared" si="1"/>
        <v>1.7999999999999998</v>
      </c>
      <c r="H6" s="154">
        <f t="shared" si="1"/>
        <v>2.0999999999999996</v>
      </c>
      <c r="I6" s="155">
        <f t="shared" si="1"/>
        <v>2.4000000000000004</v>
      </c>
      <c r="J6" s="154">
        <f t="shared" si="1"/>
        <v>2.7</v>
      </c>
      <c r="K6" s="156">
        <f t="shared" si="1"/>
        <v>3</v>
      </c>
    </row>
    <row r="7" spans="1:11" ht="9.75">
      <c r="A7" s="157">
        <v>4</v>
      </c>
      <c r="B7" s="158">
        <f t="shared" si="1"/>
        <v>0.4</v>
      </c>
      <c r="C7" s="159">
        <f t="shared" si="1"/>
        <v>0.8</v>
      </c>
      <c r="D7" s="158">
        <f t="shared" si="1"/>
        <v>1.2</v>
      </c>
      <c r="E7" s="159">
        <f t="shared" si="1"/>
        <v>1.6</v>
      </c>
      <c r="F7" s="158">
        <f t="shared" si="1"/>
        <v>2</v>
      </c>
      <c r="G7" s="159">
        <f t="shared" si="1"/>
        <v>2.4</v>
      </c>
      <c r="H7" s="158">
        <f t="shared" si="1"/>
        <v>2.8</v>
      </c>
      <c r="I7" s="159">
        <f t="shared" si="1"/>
        <v>3.2</v>
      </c>
      <c r="J7" s="158">
        <f t="shared" si="1"/>
        <v>3.6</v>
      </c>
      <c r="K7" s="160">
        <f t="shared" si="1"/>
        <v>4</v>
      </c>
    </row>
    <row r="8" spans="1:11" ht="10.5" thickBot="1">
      <c r="A8" s="161">
        <v>5</v>
      </c>
      <c r="B8" s="162">
        <f t="shared" si="1"/>
        <v>0.5</v>
      </c>
      <c r="C8" s="163">
        <f t="shared" si="1"/>
        <v>1</v>
      </c>
      <c r="D8" s="162">
        <f t="shared" si="1"/>
        <v>1.5</v>
      </c>
      <c r="E8" s="163">
        <f t="shared" si="1"/>
        <v>2</v>
      </c>
      <c r="F8" s="162">
        <f t="shared" si="1"/>
        <v>2.5</v>
      </c>
      <c r="G8" s="163">
        <f t="shared" si="1"/>
        <v>3</v>
      </c>
      <c r="H8" s="162">
        <f t="shared" si="1"/>
        <v>3.5</v>
      </c>
      <c r="I8" s="163">
        <f t="shared" si="1"/>
        <v>4</v>
      </c>
      <c r="J8" s="162">
        <f t="shared" si="1"/>
        <v>4.5</v>
      </c>
      <c r="K8" s="164">
        <f t="shared" si="1"/>
        <v>5</v>
      </c>
    </row>
    <row r="9" spans="1:11" ht="10.5" thickTop="1">
      <c r="A9" s="157">
        <v>6</v>
      </c>
      <c r="B9" s="158">
        <f t="shared" si="1"/>
        <v>0.6000000000000001</v>
      </c>
      <c r="C9" s="159">
        <f t="shared" si="1"/>
        <v>1.2000000000000002</v>
      </c>
      <c r="D9" s="158">
        <f t="shared" si="1"/>
        <v>1.7999999999999998</v>
      </c>
      <c r="E9" s="159">
        <f t="shared" si="1"/>
        <v>2.4000000000000004</v>
      </c>
      <c r="F9" s="158">
        <f t="shared" si="1"/>
        <v>3</v>
      </c>
      <c r="G9" s="159">
        <f t="shared" si="1"/>
        <v>3.5999999999999996</v>
      </c>
      <c r="H9" s="158">
        <f t="shared" si="1"/>
        <v>4.199999999999999</v>
      </c>
      <c r="I9" s="159">
        <f t="shared" si="1"/>
        <v>4.800000000000001</v>
      </c>
      <c r="J9" s="158">
        <f t="shared" si="1"/>
        <v>5.4</v>
      </c>
      <c r="K9" s="160">
        <f t="shared" si="1"/>
        <v>6</v>
      </c>
    </row>
    <row r="10" spans="1:11" ht="9.75">
      <c r="A10" s="153">
        <v>7</v>
      </c>
      <c r="B10" s="154">
        <f t="shared" si="1"/>
        <v>0.7000000000000001</v>
      </c>
      <c r="C10" s="155">
        <f t="shared" si="1"/>
        <v>1.4000000000000001</v>
      </c>
      <c r="D10" s="154">
        <f t="shared" si="1"/>
        <v>2.1</v>
      </c>
      <c r="E10" s="155">
        <f t="shared" si="1"/>
        <v>2.8000000000000003</v>
      </c>
      <c r="F10" s="154">
        <f t="shared" si="1"/>
        <v>3.5</v>
      </c>
      <c r="G10" s="155">
        <f t="shared" si="1"/>
        <v>4.2</v>
      </c>
      <c r="H10" s="154">
        <f t="shared" si="1"/>
        <v>4.8999999999999995</v>
      </c>
      <c r="I10" s="155">
        <f t="shared" si="1"/>
        <v>5.6000000000000005</v>
      </c>
      <c r="J10" s="154">
        <f t="shared" si="1"/>
        <v>6.3</v>
      </c>
      <c r="K10" s="156">
        <f t="shared" si="1"/>
        <v>7</v>
      </c>
    </row>
    <row r="11" spans="1:11" ht="9.75">
      <c r="A11" s="157">
        <v>8</v>
      </c>
      <c r="B11" s="158">
        <f t="shared" si="1"/>
        <v>0.8</v>
      </c>
      <c r="C11" s="159">
        <f t="shared" si="1"/>
        <v>1.6</v>
      </c>
      <c r="D11" s="158">
        <f t="shared" si="1"/>
        <v>2.4</v>
      </c>
      <c r="E11" s="159">
        <f t="shared" si="1"/>
        <v>3.2</v>
      </c>
      <c r="F11" s="158">
        <f t="shared" si="1"/>
        <v>4</v>
      </c>
      <c r="G11" s="159">
        <f t="shared" si="1"/>
        <v>4.8</v>
      </c>
      <c r="H11" s="158">
        <f t="shared" si="1"/>
        <v>5.6</v>
      </c>
      <c r="I11" s="159">
        <f t="shared" si="1"/>
        <v>6.4</v>
      </c>
      <c r="J11" s="158">
        <f t="shared" si="1"/>
        <v>7.2</v>
      </c>
      <c r="K11" s="160">
        <f t="shared" si="1"/>
        <v>8</v>
      </c>
    </row>
    <row r="12" spans="1:11" ht="9.75">
      <c r="A12" s="153">
        <v>9</v>
      </c>
      <c r="B12" s="154">
        <f t="shared" si="1"/>
        <v>0.9</v>
      </c>
      <c r="C12" s="155">
        <f t="shared" si="1"/>
        <v>1.8</v>
      </c>
      <c r="D12" s="154">
        <f t="shared" si="1"/>
        <v>2.6999999999999997</v>
      </c>
      <c r="E12" s="155">
        <f t="shared" si="1"/>
        <v>3.6</v>
      </c>
      <c r="F12" s="154">
        <f t="shared" si="1"/>
        <v>4.5</v>
      </c>
      <c r="G12" s="155">
        <f t="shared" si="1"/>
        <v>5.3999999999999995</v>
      </c>
      <c r="H12" s="154">
        <f t="shared" si="1"/>
        <v>6.3</v>
      </c>
      <c r="I12" s="155">
        <f t="shared" si="1"/>
        <v>7.2</v>
      </c>
      <c r="J12" s="154">
        <f t="shared" si="1"/>
        <v>8.1</v>
      </c>
      <c r="K12" s="156">
        <f t="shared" si="1"/>
        <v>9</v>
      </c>
    </row>
    <row r="13" spans="1:11" ht="10.5" thickBot="1">
      <c r="A13" s="165">
        <v>10</v>
      </c>
      <c r="B13" s="166">
        <f t="shared" si="1"/>
        <v>1</v>
      </c>
      <c r="C13" s="167">
        <f t="shared" si="1"/>
        <v>2</v>
      </c>
      <c r="D13" s="166">
        <f t="shared" si="1"/>
        <v>3</v>
      </c>
      <c r="E13" s="167">
        <f t="shared" si="1"/>
        <v>4</v>
      </c>
      <c r="F13" s="166">
        <f t="shared" si="1"/>
        <v>5</v>
      </c>
      <c r="G13" s="167">
        <f t="shared" si="1"/>
        <v>6</v>
      </c>
      <c r="H13" s="166">
        <f t="shared" si="1"/>
        <v>7</v>
      </c>
      <c r="I13" s="167">
        <f t="shared" si="1"/>
        <v>8</v>
      </c>
      <c r="J13" s="166">
        <f t="shared" si="1"/>
        <v>9</v>
      </c>
      <c r="K13" s="168">
        <f t="shared" si="1"/>
        <v>10</v>
      </c>
    </row>
    <row r="14" spans="1:11" ht="10.5" thickTop="1">
      <c r="A14" s="153">
        <v>11</v>
      </c>
      <c r="B14" s="154">
        <f t="shared" si="1"/>
        <v>1.1</v>
      </c>
      <c r="C14" s="155">
        <f t="shared" si="1"/>
        <v>2.2</v>
      </c>
      <c r="D14" s="154">
        <f t="shared" si="1"/>
        <v>3.3</v>
      </c>
      <c r="E14" s="155">
        <f t="shared" si="1"/>
        <v>4.4</v>
      </c>
      <c r="F14" s="154">
        <f t="shared" si="1"/>
        <v>5.5</v>
      </c>
      <c r="G14" s="155">
        <f t="shared" si="1"/>
        <v>6.6</v>
      </c>
      <c r="H14" s="154">
        <f t="shared" si="1"/>
        <v>7.699999999999999</v>
      </c>
      <c r="I14" s="155">
        <f t="shared" si="1"/>
        <v>8.8</v>
      </c>
      <c r="J14" s="154">
        <f t="shared" si="1"/>
        <v>9.9</v>
      </c>
      <c r="K14" s="156">
        <f t="shared" si="1"/>
        <v>11</v>
      </c>
    </row>
    <row r="15" spans="1:11" ht="9.75">
      <c r="A15" s="157">
        <v>12</v>
      </c>
      <c r="B15" s="158">
        <f t="shared" si="1"/>
        <v>1.2000000000000002</v>
      </c>
      <c r="C15" s="159">
        <f t="shared" si="1"/>
        <v>2.4000000000000004</v>
      </c>
      <c r="D15" s="158">
        <f t="shared" si="1"/>
        <v>3.5999999999999996</v>
      </c>
      <c r="E15" s="159">
        <f t="shared" si="1"/>
        <v>4.800000000000001</v>
      </c>
      <c r="F15" s="158">
        <f t="shared" si="1"/>
        <v>6</v>
      </c>
      <c r="G15" s="159">
        <f t="shared" si="1"/>
        <v>7.199999999999999</v>
      </c>
      <c r="H15" s="158">
        <f t="shared" si="1"/>
        <v>8.399999999999999</v>
      </c>
      <c r="I15" s="159">
        <f t="shared" si="1"/>
        <v>9.600000000000001</v>
      </c>
      <c r="J15" s="158">
        <f t="shared" si="1"/>
        <v>10.8</v>
      </c>
      <c r="K15" s="160">
        <f t="shared" si="1"/>
        <v>12</v>
      </c>
    </row>
    <row r="16" spans="1:11" ht="9.75">
      <c r="A16" s="153">
        <v>13</v>
      </c>
      <c r="B16" s="154">
        <f t="shared" si="1"/>
        <v>1.3</v>
      </c>
      <c r="C16" s="155">
        <f t="shared" si="1"/>
        <v>2.6</v>
      </c>
      <c r="D16" s="154">
        <f t="shared" si="1"/>
        <v>3.9</v>
      </c>
      <c r="E16" s="155">
        <f t="shared" si="1"/>
        <v>5.2</v>
      </c>
      <c r="F16" s="154">
        <f t="shared" si="1"/>
        <v>6.5</v>
      </c>
      <c r="G16" s="155">
        <f t="shared" si="1"/>
        <v>7.8</v>
      </c>
      <c r="H16" s="154">
        <f t="shared" si="1"/>
        <v>9.1</v>
      </c>
      <c r="I16" s="155">
        <f t="shared" si="1"/>
        <v>10.4</v>
      </c>
      <c r="J16" s="154">
        <f t="shared" si="1"/>
        <v>11.700000000000001</v>
      </c>
      <c r="K16" s="156">
        <f t="shared" si="1"/>
        <v>13</v>
      </c>
    </row>
    <row r="17" spans="1:11" ht="9.75">
      <c r="A17" s="157">
        <v>14</v>
      </c>
      <c r="B17" s="158">
        <f t="shared" si="1"/>
        <v>1.4000000000000001</v>
      </c>
      <c r="C17" s="159">
        <f t="shared" si="1"/>
        <v>2.8000000000000003</v>
      </c>
      <c r="D17" s="158">
        <f t="shared" si="1"/>
        <v>4.2</v>
      </c>
      <c r="E17" s="159">
        <f t="shared" si="1"/>
        <v>5.6000000000000005</v>
      </c>
      <c r="F17" s="158">
        <f t="shared" si="1"/>
        <v>7</v>
      </c>
      <c r="G17" s="159">
        <f t="shared" si="1"/>
        <v>8.4</v>
      </c>
      <c r="H17" s="158">
        <f t="shared" si="1"/>
        <v>9.799999999999999</v>
      </c>
      <c r="I17" s="159">
        <f t="shared" si="1"/>
        <v>11.200000000000001</v>
      </c>
      <c r="J17" s="158">
        <f t="shared" si="1"/>
        <v>12.6</v>
      </c>
      <c r="K17" s="160">
        <f t="shared" si="1"/>
        <v>14</v>
      </c>
    </row>
    <row r="18" spans="1:11" ht="10.5" thickBot="1">
      <c r="A18" s="161">
        <v>15</v>
      </c>
      <c r="B18" s="162">
        <f t="shared" si="1"/>
        <v>1.5</v>
      </c>
      <c r="C18" s="163">
        <f t="shared" si="1"/>
        <v>3</v>
      </c>
      <c r="D18" s="162">
        <f t="shared" si="1"/>
        <v>4.5</v>
      </c>
      <c r="E18" s="163">
        <f t="shared" si="1"/>
        <v>6</v>
      </c>
      <c r="F18" s="162">
        <f t="shared" si="1"/>
        <v>7.5</v>
      </c>
      <c r="G18" s="163">
        <f t="shared" si="1"/>
        <v>9</v>
      </c>
      <c r="H18" s="162">
        <f t="shared" si="1"/>
        <v>10.5</v>
      </c>
      <c r="I18" s="163">
        <f t="shared" si="1"/>
        <v>12</v>
      </c>
      <c r="J18" s="162">
        <f t="shared" si="1"/>
        <v>13.5</v>
      </c>
      <c r="K18" s="164">
        <f t="shared" si="1"/>
        <v>15</v>
      </c>
    </row>
    <row r="19" spans="1:11" ht="10.5" thickTop="1">
      <c r="A19" s="157">
        <v>16</v>
      </c>
      <c r="B19" s="158">
        <f t="shared" si="1"/>
        <v>1.6</v>
      </c>
      <c r="C19" s="159">
        <f t="shared" si="1"/>
        <v>3.2</v>
      </c>
      <c r="D19" s="158">
        <f t="shared" si="1"/>
        <v>4.8</v>
      </c>
      <c r="E19" s="159">
        <f t="shared" si="1"/>
        <v>6.4</v>
      </c>
      <c r="F19" s="158">
        <f t="shared" si="1"/>
        <v>8</v>
      </c>
      <c r="G19" s="159">
        <f t="shared" si="1"/>
        <v>9.6</v>
      </c>
      <c r="H19" s="158">
        <f t="shared" si="1"/>
        <v>11.2</v>
      </c>
      <c r="I19" s="159">
        <f t="shared" si="1"/>
        <v>12.8</v>
      </c>
      <c r="J19" s="158">
        <f t="shared" si="1"/>
        <v>14.4</v>
      </c>
      <c r="K19" s="160">
        <f t="shared" si="1"/>
        <v>16</v>
      </c>
    </row>
    <row r="20" spans="1:11" ht="9.75">
      <c r="A20" s="153">
        <v>17</v>
      </c>
      <c r="B20" s="154">
        <f t="shared" si="1"/>
        <v>1.7000000000000002</v>
      </c>
      <c r="C20" s="155">
        <f t="shared" si="1"/>
        <v>3.4000000000000004</v>
      </c>
      <c r="D20" s="154">
        <f t="shared" si="1"/>
        <v>5.1</v>
      </c>
      <c r="E20" s="155">
        <f t="shared" si="1"/>
        <v>6.800000000000001</v>
      </c>
      <c r="F20" s="154">
        <f t="shared" si="1"/>
        <v>8.5</v>
      </c>
      <c r="G20" s="155">
        <f t="shared" si="1"/>
        <v>10.2</v>
      </c>
      <c r="H20" s="154">
        <f t="shared" si="1"/>
        <v>11.899999999999999</v>
      </c>
      <c r="I20" s="155">
        <f t="shared" si="1"/>
        <v>13.600000000000001</v>
      </c>
      <c r="J20" s="154">
        <f t="shared" si="1"/>
        <v>15.3</v>
      </c>
      <c r="K20" s="156">
        <f t="shared" si="1"/>
        <v>17</v>
      </c>
    </row>
    <row r="21" spans="1:11" ht="9.75">
      <c r="A21" s="157">
        <v>18</v>
      </c>
      <c r="B21" s="158">
        <f aca="true" t="shared" si="2" ref="B21:K36">$A21*B$3</f>
        <v>1.8</v>
      </c>
      <c r="C21" s="159">
        <f t="shared" si="2"/>
        <v>3.6</v>
      </c>
      <c r="D21" s="158">
        <f t="shared" si="2"/>
        <v>5.3999999999999995</v>
      </c>
      <c r="E21" s="159">
        <f t="shared" si="2"/>
        <v>7.2</v>
      </c>
      <c r="F21" s="158">
        <f t="shared" si="2"/>
        <v>9</v>
      </c>
      <c r="G21" s="159">
        <f t="shared" si="2"/>
        <v>10.799999999999999</v>
      </c>
      <c r="H21" s="158">
        <f t="shared" si="2"/>
        <v>12.6</v>
      </c>
      <c r="I21" s="159">
        <f t="shared" si="2"/>
        <v>14.4</v>
      </c>
      <c r="J21" s="158">
        <f t="shared" si="2"/>
        <v>16.2</v>
      </c>
      <c r="K21" s="160">
        <f t="shared" si="2"/>
        <v>18</v>
      </c>
    </row>
    <row r="22" spans="1:11" ht="9.75">
      <c r="A22" s="153">
        <v>19</v>
      </c>
      <c r="B22" s="154">
        <f t="shared" si="2"/>
        <v>1.9000000000000001</v>
      </c>
      <c r="C22" s="155">
        <f t="shared" si="2"/>
        <v>3.8000000000000003</v>
      </c>
      <c r="D22" s="154">
        <f t="shared" si="2"/>
        <v>5.7</v>
      </c>
      <c r="E22" s="155">
        <f t="shared" si="2"/>
        <v>7.6000000000000005</v>
      </c>
      <c r="F22" s="154">
        <f t="shared" si="2"/>
        <v>9.5</v>
      </c>
      <c r="G22" s="155">
        <f t="shared" si="2"/>
        <v>11.4</v>
      </c>
      <c r="H22" s="154">
        <f t="shared" si="2"/>
        <v>13.299999999999999</v>
      </c>
      <c r="I22" s="155">
        <f t="shared" si="2"/>
        <v>15.200000000000001</v>
      </c>
      <c r="J22" s="154">
        <f t="shared" si="2"/>
        <v>17.1</v>
      </c>
      <c r="K22" s="156">
        <f t="shared" si="2"/>
        <v>19</v>
      </c>
    </row>
    <row r="23" spans="1:11" ht="10.5" thickBot="1">
      <c r="A23" s="165">
        <v>20</v>
      </c>
      <c r="B23" s="166">
        <f t="shared" si="2"/>
        <v>2</v>
      </c>
      <c r="C23" s="167">
        <f t="shared" si="2"/>
        <v>4</v>
      </c>
      <c r="D23" s="166">
        <f t="shared" si="2"/>
        <v>6</v>
      </c>
      <c r="E23" s="167">
        <f t="shared" si="2"/>
        <v>8</v>
      </c>
      <c r="F23" s="166">
        <f t="shared" si="2"/>
        <v>10</v>
      </c>
      <c r="G23" s="167">
        <f t="shared" si="2"/>
        <v>12</v>
      </c>
      <c r="H23" s="166">
        <f t="shared" si="2"/>
        <v>14</v>
      </c>
      <c r="I23" s="167">
        <f t="shared" si="2"/>
        <v>16</v>
      </c>
      <c r="J23" s="166">
        <f t="shared" si="2"/>
        <v>18</v>
      </c>
      <c r="K23" s="168">
        <f t="shared" si="2"/>
        <v>20</v>
      </c>
    </row>
    <row r="24" spans="1:11" ht="10.5" thickTop="1">
      <c r="A24" s="153">
        <v>21</v>
      </c>
      <c r="B24" s="154">
        <f t="shared" si="2"/>
        <v>2.1</v>
      </c>
      <c r="C24" s="155">
        <f t="shared" si="2"/>
        <v>4.2</v>
      </c>
      <c r="D24" s="154">
        <f t="shared" si="2"/>
        <v>6.3</v>
      </c>
      <c r="E24" s="155">
        <f t="shared" si="2"/>
        <v>8.4</v>
      </c>
      <c r="F24" s="154">
        <f t="shared" si="2"/>
        <v>10.5</v>
      </c>
      <c r="G24" s="155">
        <f t="shared" si="2"/>
        <v>12.6</v>
      </c>
      <c r="H24" s="154">
        <f t="shared" si="2"/>
        <v>14.7</v>
      </c>
      <c r="I24" s="155">
        <f t="shared" si="2"/>
        <v>16.8</v>
      </c>
      <c r="J24" s="154">
        <f t="shared" si="2"/>
        <v>18.900000000000002</v>
      </c>
      <c r="K24" s="156">
        <f t="shared" si="2"/>
        <v>21</v>
      </c>
    </row>
    <row r="25" spans="1:11" ht="9.75">
      <c r="A25" s="157">
        <v>22</v>
      </c>
      <c r="B25" s="158">
        <f t="shared" si="2"/>
        <v>2.2</v>
      </c>
      <c r="C25" s="159">
        <f t="shared" si="2"/>
        <v>4.4</v>
      </c>
      <c r="D25" s="158">
        <f t="shared" si="2"/>
        <v>6.6</v>
      </c>
      <c r="E25" s="159">
        <f t="shared" si="2"/>
        <v>8.8</v>
      </c>
      <c r="F25" s="158">
        <f t="shared" si="2"/>
        <v>11</v>
      </c>
      <c r="G25" s="159">
        <f t="shared" si="2"/>
        <v>13.2</v>
      </c>
      <c r="H25" s="158">
        <f t="shared" si="2"/>
        <v>15.399999999999999</v>
      </c>
      <c r="I25" s="159">
        <f t="shared" si="2"/>
        <v>17.6</v>
      </c>
      <c r="J25" s="158">
        <f t="shared" si="2"/>
        <v>19.8</v>
      </c>
      <c r="K25" s="160">
        <f t="shared" si="2"/>
        <v>22</v>
      </c>
    </row>
    <row r="26" spans="1:11" ht="9.75">
      <c r="A26" s="153">
        <v>23</v>
      </c>
      <c r="B26" s="154">
        <f t="shared" si="2"/>
        <v>2.3000000000000003</v>
      </c>
      <c r="C26" s="155">
        <f t="shared" si="2"/>
        <v>4.6000000000000005</v>
      </c>
      <c r="D26" s="154">
        <f t="shared" si="2"/>
        <v>6.8999999999999995</v>
      </c>
      <c r="E26" s="155">
        <f t="shared" si="2"/>
        <v>9.200000000000001</v>
      </c>
      <c r="F26" s="154">
        <f t="shared" si="2"/>
        <v>11.5</v>
      </c>
      <c r="G26" s="155">
        <f t="shared" si="2"/>
        <v>13.799999999999999</v>
      </c>
      <c r="H26" s="154">
        <f t="shared" si="2"/>
        <v>16.099999999999998</v>
      </c>
      <c r="I26" s="155">
        <f t="shared" si="2"/>
        <v>18.400000000000002</v>
      </c>
      <c r="J26" s="154">
        <f t="shared" si="2"/>
        <v>20.7</v>
      </c>
      <c r="K26" s="156">
        <f t="shared" si="2"/>
        <v>23</v>
      </c>
    </row>
    <row r="27" spans="1:11" ht="9.75">
      <c r="A27" s="157">
        <v>24</v>
      </c>
      <c r="B27" s="158">
        <f t="shared" si="2"/>
        <v>2.4000000000000004</v>
      </c>
      <c r="C27" s="159">
        <f t="shared" si="2"/>
        <v>4.800000000000001</v>
      </c>
      <c r="D27" s="158">
        <f t="shared" si="2"/>
        <v>7.199999999999999</v>
      </c>
      <c r="E27" s="159">
        <f t="shared" si="2"/>
        <v>9.600000000000001</v>
      </c>
      <c r="F27" s="158">
        <f t="shared" si="2"/>
        <v>12</v>
      </c>
      <c r="G27" s="159">
        <f t="shared" si="2"/>
        <v>14.399999999999999</v>
      </c>
      <c r="H27" s="158">
        <f t="shared" si="2"/>
        <v>16.799999999999997</v>
      </c>
      <c r="I27" s="159">
        <f t="shared" si="2"/>
        <v>19.200000000000003</v>
      </c>
      <c r="J27" s="158">
        <f t="shared" si="2"/>
        <v>21.6</v>
      </c>
      <c r="K27" s="160">
        <f t="shared" si="2"/>
        <v>24</v>
      </c>
    </row>
    <row r="28" spans="1:11" ht="10.5" thickBot="1">
      <c r="A28" s="161">
        <v>25</v>
      </c>
      <c r="B28" s="162">
        <f t="shared" si="2"/>
        <v>2.5</v>
      </c>
      <c r="C28" s="163">
        <f t="shared" si="2"/>
        <v>5</v>
      </c>
      <c r="D28" s="162">
        <f t="shared" si="2"/>
        <v>7.5</v>
      </c>
      <c r="E28" s="163">
        <f t="shared" si="2"/>
        <v>10</v>
      </c>
      <c r="F28" s="162">
        <f t="shared" si="2"/>
        <v>12.5</v>
      </c>
      <c r="G28" s="163">
        <f t="shared" si="2"/>
        <v>15</v>
      </c>
      <c r="H28" s="162">
        <f t="shared" si="2"/>
        <v>17.5</v>
      </c>
      <c r="I28" s="163">
        <f t="shared" si="2"/>
        <v>20</v>
      </c>
      <c r="J28" s="162">
        <f t="shared" si="2"/>
        <v>22.5</v>
      </c>
      <c r="K28" s="164">
        <f t="shared" si="2"/>
        <v>25</v>
      </c>
    </row>
    <row r="29" spans="1:11" ht="10.5" thickTop="1">
      <c r="A29" s="157">
        <v>26</v>
      </c>
      <c r="B29" s="158">
        <f t="shared" si="2"/>
        <v>2.6</v>
      </c>
      <c r="C29" s="159">
        <f t="shared" si="2"/>
        <v>5.2</v>
      </c>
      <c r="D29" s="158">
        <f t="shared" si="2"/>
        <v>7.8</v>
      </c>
      <c r="E29" s="159">
        <f t="shared" si="2"/>
        <v>10.4</v>
      </c>
      <c r="F29" s="158">
        <f t="shared" si="2"/>
        <v>13</v>
      </c>
      <c r="G29" s="159">
        <f t="shared" si="2"/>
        <v>15.6</v>
      </c>
      <c r="H29" s="158">
        <f t="shared" si="2"/>
        <v>18.2</v>
      </c>
      <c r="I29" s="159">
        <f t="shared" si="2"/>
        <v>20.8</v>
      </c>
      <c r="J29" s="158">
        <f t="shared" si="2"/>
        <v>23.400000000000002</v>
      </c>
      <c r="K29" s="160">
        <f t="shared" si="2"/>
        <v>26</v>
      </c>
    </row>
    <row r="30" spans="1:11" ht="9.75">
      <c r="A30" s="153">
        <v>27</v>
      </c>
      <c r="B30" s="154">
        <f t="shared" si="2"/>
        <v>2.7</v>
      </c>
      <c r="C30" s="155">
        <f t="shared" si="2"/>
        <v>5.4</v>
      </c>
      <c r="D30" s="154">
        <f t="shared" si="2"/>
        <v>8.1</v>
      </c>
      <c r="E30" s="155">
        <f t="shared" si="2"/>
        <v>10.8</v>
      </c>
      <c r="F30" s="154">
        <f t="shared" si="2"/>
        <v>13.5</v>
      </c>
      <c r="G30" s="155">
        <f t="shared" si="2"/>
        <v>16.2</v>
      </c>
      <c r="H30" s="154">
        <f t="shared" si="2"/>
        <v>18.9</v>
      </c>
      <c r="I30" s="155">
        <f t="shared" si="2"/>
        <v>21.6</v>
      </c>
      <c r="J30" s="154">
        <f t="shared" si="2"/>
        <v>24.3</v>
      </c>
      <c r="K30" s="156">
        <f t="shared" si="2"/>
        <v>27</v>
      </c>
    </row>
    <row r="31" spans="1:11" ht="9.75">
      <c r="A31" s="157">
        <v>28</v>
      </c>
      <c r="B31" s="158">
        <f t="shared" si="2"/>
        <v>2.8000000000000003</v>
      </c>
      <c r="C31" s="159">
        <f t="shared" si="2"/>
        <v>5.6000000000000005</v>
      </c>
      <c r="D31" s="158">
        <f t="shared" si="2"/>
        <v>8.4</v>
      </c>
      <c r="E31" s="159">
        <f t="shared" si="2"/>
        <v>11.200000000000001</v>
      </c>
      <c r="F31" s="158">
        <f t="shared" si="2"/>
        <v>14</v>
      </c>
      <c r="G31" s="159">
        <f t="shared" si="2"/>
        <v>16.8</v>
      </c>
      <c r="H31" s="158">
        <f t="shared" si="2"/>
        <v>19.599999999999998</v>
      </c>
      <c r="I31" s="159">
        <f t="shared" si="2"/>
        <v>22.400000000000002</v>
      </c>
      <c r="J31" s="158">
        <f t="shared" si="2"/>
        <v>25.2</v>
      </c>
      <c r="K31" s="160">
        <f t="shared" si="2"/>
        <v>28</v>
      </c>
    </row>
    <row r="32" spans="1:11" ht="9.75">
      <c r="A32" s="153">
        <v>29</v>
      </c>
      <c r="B32" s="154">
        <f t="shared" si="2"/>
        <v>2.9000000000000004</v>
      </c>
      <c r="C32" s="155">
        <f t="shared" si="2"/>
        <v>5.800000000000001</v>
      </c>
      <c r="D32" s="154">
        <f t="shared" si="2"/>
        <v>8.7</v>
      </c>
      <c r="E32" s="155">
        <f t="shared" si="2"/>
        <v>11.600000000000001</v>
      </c>
      <c r="F32" s="154">
        <f t="shared" si="2"/>
        <v>14.5</v>
      </c>
      <c r="G32" s="155">
        <f t="shared" si="2"/>
        <v>17.4</v>
      </c>
      <c r="H32" s="154">
        <f t="shared" si="2"/>
        <v>20.299999999999997</v>
      </c>
      <c r="I32" s="155">
        <f t="shared" si="2"/>
        <v>23.200000000000003</v>
      </c>
      <c r="J32" s="154">
        <f t="shared" si="2"/>
        <v>26.1</v>
      </c>
      <c r="K32" s="156">
        <f t="shared" si="2"/>
        <v>29</v>
      </c>
    </row>
    <row r="33" spans="1:11" ht="10.5" thickBot="1">
      <c r="A33" s="165">
        <v>30</v>
      </c>
      <c r="B33" s="166">
        <f t="shared" si="2"/>
        <v>3</v>
      </c>
      <c r="C33" s="167">
        <f t="shared" si="2"/>
        <v>6</v>
      </c>
      <c r="D33" s="166">
        <f t="shared" si="2"/>
        <v>9</v>
      </c>
      <c r="E33" s="167">
        <f t="shared" si="2"/>
        <v>12</v>
      </c>
      <c r="F33" s="166">
        <f t="shared" si="2"/>
        <v>15</v>
      </c>
      <c r="G33" s="167">
        <f t="shared" si="2"/>
        <v>18</v>
      </c>
      <c r="H33" s="166">
        <f t="shared" si="2"/>
        <v>21</v>
      </c>
      <c r="I33" s="167">
        <f t="shared" si="2"/>
        <v>24</v>
      </c>
      <c r="J33" s="166">
        <f t="shared" si="2"/>
        <v>27</v>
      </c>
      <c r="K33" s="168">
        <f t="shared" si="2"/>
        <v>30</v>
      </c>
    </row>
    <row r="34" spans="1:11" ht="10.5" thickTop="1">
      <c r="A34" s="153">
        <v>31</v>
      </c>
      <c r="B34" s="154">
        <f t="shared" si="2"/>
        <v>3.1</v>
      </c>
      <c r="C34" s="155">
        <f t="shared" si="2"/>
        <v>6.2</v>
      </c>
      <c r="D34" s="154">
        <f t="shared" si="2"/>
        <v>9.299999999999999</v>
      </c>
      <c r="E34" s="155">
        <f t="shared" si="2"/>
        <v>12.4</v>
      </c>
      <c r="F34" s="154">
        <f t="shared" si="2"/>
        <v>15.5</v>
      </c>
      <c r="G34" s="155">
        <f t="shared" si="2"/>
        <v>18.599999999999998</v>
      </c>
      <c r="H34" s="154">
        <f t="shared" si="2"/>
        <v>21.7</v>
      </c>
      <c r="I34" s="155">
        <f t="shared" si="2"/>
        <v>24.8</v>
      </c>
      <c r="J34" s="154">
        <f t="shared" si="2"/>
        <v>27.900000000000002</v>
      </c>
      <c r="K34" s="156">
        <f t="shared" si="2"/>
        <v>31</v>
      </c>
    </row>
    <row r="35" spans="1:11" ht="9.75">
      <c r="A35" s="157">
        <v>32</v>
      </c>
      <c r="B35" s="158">
        <f t="shared" si="2"/>
        <v>3.2</v>
      </c>
      <c r="C35" s="159">
        <f t="shared" si="2"/>
        <v>6.4</v>
      </c>
      <c r="D35" s="158">
        <f t="shared" si="2"/>
        <v>9.6</v>
      </c>
      <c r="E35" s="159">
        <f t="shared" si="2"/>
        <v>12.8</v>
      </c>
      <c r="F35" s="158">
        <f t="shared" si="2"/>
        <v>16</v>
      </c>
      <c r="G35" s="159">
        <f t="shared" si="2"/>
        <v>19.2</v>
      </c>
      <c r="H35" s="158">
        <f t="shared" si="2"/>
        <v>22.4</v>
      </c>
      <c r="I35" s="159">
        <f t="shared" si="2"/>
        <v>25.6</v>
      </c>
      <c r="J35" s="158">
        <f t="shared" si="2"/>
        <v>28.8</v>
      </c>
      <c r="K35" s="160">
        <f t="shared" si="2"/>
        <v>32</v>
      </c>
    </row>
    <row r="36" spans="1:11" ht="9.75">
      <c r="A36" s="153">
        <v>33</v>
      </c>
      <c r="B36" s="154">
        <f t="shared" si="2"/>
        <v>3.3000000000000003</v>
      </c>
      <c r="C36" s="155">
        <f t="shared" si="2"/>
        <v>6.6000000000000005</v>
      </c>
      <c r="D36" s="154">
        <f t="shared" si="2"/>
        <v>9.9</v>
      </c>
      <c r="E36" s="155">
        <f t="shared" si="2"/>
        <v>13.200000000000001</v>
      </c>
      <c r="F36" s="154">
        <f t="shared" si="2"/>
        <v>16.5</v>
      </c>
      <c r="G36" s="155">
        <f t="shared" si="2"/>
        <v>19.8</v>
      </c>
      <c r="H36" s="154">
        <f t="shared" si="2"/>
        <v>23.099999999999998</v>
      </c>
      <c r="I36" s="155">
        <f t="shared" si="2"/>
        <v>26.400000000000002</v>
      </c>
      <c r="J36" s="154">
        <f t="shared" si="2"/>
        <v>29.7</v>
      </c>
      <c r="K36" s="156">
        <f t="shared" si="2"/>
        <v>33</v>
      </c>
    </row>
    <row r="37" spans="1:11" ht="9.75">
      <c r="A37" s="157">
        <v>34</v>
      </c>
      <c r="B37" s="158">
        <f aca="true" t="shared" si="3" ref="B37:K43">$A37*B$3</f>
        <v>3.4000000000000004</v>
      </c>
      <c r="C37" s="159">
        <f t="shared" si="3"/>
        <v>6.800000000000001</v>
      </c>
      <c r="D37" s="158">
        <f t="shared" si="3"/>
        <v>10.2</v>
      </c>
      <c r="E37" s="159">
        <f t="shared" si="3"/>
        <v>13.600000000000001</v>
      </c>
      <c r="F37" s="158">
        <f t="shared" si="3"/>
        <v>17</v>
      </c>
      <c r="G37" s="159">
        <f t="shared" si="3"/>
        <v>20.4</v>
      </c>
      <c r="H37" s="158">
        <f t="shared" si="3"/>
        <v>23.799999999999997</v>
      </c>
      <c r="I37" s="159">
        <f t="shared" si="3"/>
        <v>27.200000000000003</v>
      </c>
      <c r="J37" s="158">
        <f t="shared" si="3"/>
        <v>30.6</v>
      </c>
      <c r="K37" s="160">
        <f t="shared" si="3"/>
        <v>34</v>
      </c>
    </row>
    <row r="38" spans="1:11" ht="10.5" thickBot="1">
      <c r="A38" s="161">
        <v>35</v>
      </c>
      <c r="B38" s="162">
        <f t="shared" si="3"/>
        <v>3.5</v>
      </c>
      <c r="C38" s="163">
        <f t="shared" si="3"/>
        <v>7</v>
      </c>
      <c r="D38" s="162">
        <f t="shared" si="3"/>
        <v>10.5</v>
      </c>
      <c r="E38" s="163">
        <f t="shared" si="3"/>
        <v>14</v>
      </c>
      <c r="F38" s="162">
        <f t="shared" si="3"/>
        <v>17.5</v>
      </c>
      <c r="G38" s="163">
        <f t="shared" si="3"/>
        <v>21</v>
      </c>
      <c r="H38" s="162">
        <f t="shared" si="3"/>
        <v>24.5</v>
      </c>
      <c r="I38" s="163">
        <f t="shared" si="3"/>
        <v>28</v>
      </c>
      <c r="J38" s="162">
        <f t="shared" si="3"/>
        <v>31.5</v>
      </c>
      <c r="K38" s="164">
        <f t="shared" si="3"/>
        <v>35</v>
      </c>
    </row>
    <row r="39" spans="1:11" ht="10.5" thickTop="1">
      <c r="A39" s="157">
        <v>36</v>
      </c>
      <c r="B39" s="158">
        <f t="shared" si="3"/>
        <v>3.6</v>
      </c>
      <c r="C39" s="159">
        <f t="shared" si="3"/>
        <v>7.2</v>
      </c>
      <c r="D39" s="158">
        <f t="shared" si="3"/>
        <v>10.799999999999999</v>
      </c>
      <c r="E39" s="159">
        <f t="shared" si="3"/>
        <v>14.4</v>
      </c>
      <c r="F39" s="158">
        <f t="shared" si="3"/>
        <v>18</v>
      </c>
      <c r="G39" s="159">
        <f t="shared" si="3"/>
        <v>21.599999999999998</v>
      </c>
      <c r="H39" s="158">
        <f t="shared" si="3"/>
        <v>25.2</v>
      </c>
      <c r="I39" s="159">
        <f t="shared" si="3"/>
        <v>28.8</v>
      </c>
      <c r="J39" s="158">
        <f t="shared" si="3"/>
        <v>32.4</v>
      </c>
      <c r="K39" s="160">
        <f t="shared" si="3"/>
        <v>36</v>
      </c>
    </row>
    <row r="40" spans="1:11" ht="9.75">
      <c r="A40" s="153">
        <v>37</v>
      </c>
      <c r="B40" s="154">
        <f t="shared" si="3"/>
        <v>3.7</v>
      </c>
      <c r="C40" s="155">
        <f t="shared" si="3"/>
        <v>7.4</v>
      </c>
      <c r="D40" s="154">
        <f t="shared" si="3"/>
        <v>11.1</v>
      </c>
      <c r="E40" s="155">
        <f t="shared" si="3"/>
        <v>14.8</v>
      </c>
      <c r="F40" s="154">
        <f t="shared" si="3"/>
        <v>18.5</v>
      </c>
      <c r="G40" s="155">
        <f t="shared" si="3"/>
        <v>22.2</v>
      </c>
      <c r="H40" s="154">
        <f t="shared" si="3"/>
        <v>25.9</v>
      </c>
      <c r="I40" s="155">
        <f t="shared" si="3"/>
        <v>29.6</v>
      </c>
      <c r="J40" s="154">
        <f t="shared" si="3"/>
        <v>33.300000000000004</v>
      </c>
      <c r="K40" s="156">
        <f t="shared" si="3"/>
        <v>37</v>
      </c>
    </row>
    <row r="41" spans="1:11" ht="9.75">
      <c r="A41" s="157">
        <v>38</v>
      </c>
      <c r="B41" s="158">
        <f t="shared" si="3"/>
        <v>3.8000000000000003</v>
      </c>
      <c r="C41" s="159">
        <f t="shared" si="3"/>
        <v>7.6000000000000005</v>
      </c>
      <c r="D41" s="158">
        <f t="shared" si="3"/>
        <v>11.4</v>
      </c>
      <c r="E41" s="159">
        <f t="shared" si="3"/>
        <v>15.200000000000001</v>
      </c>
      <c r="F41" s="158">
        <f t="shared" si="3"/>
        <v>19</v>
      </c>
      <c r="G41" s="159">
        <f t="shared" si="3"/>
        <v>22.8</v>
      </c>
      <c r="H41" s="158">
        <f t="shared" si="3"/>
        <v>26.599999999999998</v>
      </c>
      <c r="I41" s="159">
        <f t="shared" si="3"/>
        <v>30.400000000000002</v>
      </c>
      <c r="J41" s="158">
        <f t="shared" si="3"/>
        <v>34.2</v>
      </c>
      <c r="K41" s="160">
        <f t="shared" si="3"/>
        <v>38</v>
      </c>
    </row>
    <row r="42" spans="1:11" ht="9.75">
      <c r="A42" s="153">
        <v>39</v>
      </c>
      <c r="B42" s="154">
        <f t="shared" si="3"/>
        <v>3.9000000000000004</v>
      </c>
      <c r="C42" s="155">
        <f t="shared" si="3"/>
        <v>7.800000000000001</v>
      </c>
      <c r="D42" s="154">
        <f t="shared" si="3"/>
        <v>11.7</v>
      </c>
      <c r="E42" s="155">
        <f t="shared" si="3"/>
        <v>15.600000000000001</v>
      </c>
      <c r="F42" s="154">
        <f t="shared" si="3"/>
        <v>19.5</v>
      </c>
      <c r="G42" s="155">
        <f t="shared" si="3"/>
        <v>23.4</v>
      </c>
      <c r="H42" s="154">
        <f t="shared" si="3"/>
        <v>27.299999999999997</v>
      </c>
      <c r="I42" s="155">
        <f t="shared" si="3"/>
        <v>31.200000000000003</v>
      </c>
      <c r="J42" s="154">
        <f t="shared" si="3"/>
        <v>35.1</v>
      </c>
      <c r="K42" s="156">
        <f t="shared" si="3"/>
        <v>39</v>
      </c>
    </row>
    <row r="43" spans="1:11" ht="10.5" thickBot="1">
      <c r="A43" s="169">
        <v>40</v>
      </c>
      <c r="B43" s="170">
        <f t="shared" si="3"/>
        <v>4</v>
      </c>
      <c r="C43" s="171">
        <f t="shared" si="3"/>
        <v>8</v>
      </c>
      <c r="D43" s="170">
        <f t="shared" si="3"/>
        <v>12</v>
      </c>
      <c r="E43" s="171">
        <f t="shared" si="3"/>
        <v>16</v>
      </c>
      <c r="F43" s="170">
        <f t="shared" si="3"/>
        <v>20</v>
      </c>
      <c r="G43" s="171">
        <f t="shared" si="3"/>
        <v>24</v>
      </c>
      <c r="H43" s="170">
        <f t="shared" si="3"/>
        <v>28</v>
      </c>
      <c r="I43" s="171">
        <f t="shared" si="3"/>
        <v>32</v>
      </c>
      <c r="J43" s="170">
        <f t="shared" si="3"/>
        <v>36</v>
      </c>
      <c r="K43" s="172">
        <f t="shared" si="3"/>
        <v>40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2.75"/>
  <cols>
    <col min="1" max="1" width="18.625" style="10" customWidth="1"/>
    <col min="2" max="7" width="18.625" style="121" customWidth="1"/>
    <col min="8" max="16384" width="18.625" style="10" customWidth="1"/>
  </cols>
  <sheetData>
    <row r="1" spans="2:7" ht="15">
      <c r="B1" s="112">
        <v>1</v>
      </c>
      <c r="C1" s="113">
        <v>2</v>
      </c>
      <c r="D1" s="113">
        <v>3</v>
      </c>
      <c r="E1" s="113">
        <v>4</v>
      </c>
      <c r="F1" s="113">
        <v>5</v>
      </c>
      <c r="G1" s="114">
        <v>6</v>
      </c>
    </row>
    <row r="2" spans="2:7" ht="15" thickBot="1">
      <c r="B2" s="115" t="s">
        <v>30</v>
      </c>
      <c r="C2" s="116" t="s">
        <v>31</v>
      </c>
      <c r="D2" s="116" t="s">
        <v>32</v>
      </c>
      <c r="E2" s="116" t="s">
        <v>33</v>
      </c>
      <c r="F2" s="116" t="s">
        <v>34</v>
      </c>
      <c r="G2" s="117" t="s">
        <v>35</v>
      </c>
    </row>
    <row r="3" spans="1:7" ht="15">
      <c r="A3" s="11" t="s">
        <v>36</v>
      </c>
      <c r="B3" s="118" t="s">
        <v>37</v>
      </c>
      <c r="C3" s="118" t="s">
        <v>38</v>
      </c>
      <c r="D3" s="118" t="s">
        <v>39</v>
      </c>
      <c r="E3" s="118" t="s">
        <v>40</v>
      </c>
      <c r="F3" s="118" t="s">
        <v>41</v>
      </c>
      <c r="G3" s="118" t="s">
        <v>42</v>
      </c>
    </row>
    <row r="4" spans="1:7" ht="15">
      <c r="A4" s="12" t="s">
        <v>43</v>
      </c>
      <c r="B4" s="119" t="s">
        <v>44</v>
      </c>
      <c r="C4" s="119" t="s">
        <v>45</v>
      </c>
      <c r="D4" s="119" t="s">
        <v>46</v>
      </c>
      <c r="E4" s="119" t="s">
        <v>47</v>
      </c>
      <c r="F4" s="119" t="s">
        <v>48</v>
      </c>
      <c r="G4" s="119" t="s">
        <v>49</v>
      </c>
    </row>
    <row r="5" spans="1:7" ht="15">
      <c r="A5" s="13" t="s">
        <v>50</v>
      </c>
      <c r="B5" s="118" t="s">
        <v>51</v>
      </c>
      <c r="C5" s="118" t="s">
        <v>52</v>
      </c>
      <c r="D5" s="118" t="s">
        <v>53</v>
      </c>
      <c r="E5" s="118" t="s">
        <v>54</v>
      </c>
      <c r="F5" s="118" t="s">
        <v>55</v>
      </c>
      <c r="G5" s="118" t="s">
        <v>56</v>
      </c>
    </row>
    <row r="6" spans="1:7" ht="15">
      <c r="A6" s="14" t="s">
        <v>57</v>
      </c>
      <c r="B6" s="119" t="s">
        <v>58</v>
      </c>
      <c r="C6" s="119" t="s">
        <v>59</v>
      </c>
      <c r="D6" s="119" t="s">
        <v>60</v>
      </c>
      <c r="E6" s="119" t="s">
        <v>61</v>
      </c>
      <c r="F6" s="119" t="s">
        <v>62</v>
      </c>
      <c r="G6" s="119" t="s">
        <v>63</v>
      </c>
    </row>
    <row r="7" spans="1:7" ht="15" thickBot="1">
      <c r="A7" s="15" t="s">
        <v>64</v>
      </c>
      <c r="B7" s="120" t="s">
        <v>65</v>
      </c>
      <c r="C7" s="120" t="s">
        <v>66</v>
      </c>
      <c r="D7" s="120" t="s">
        <v>67</v>
      </c>
      <c r="E7" s="120" t="s">
        <v>68</v>
      </c>
      <c r="F7" s="120" t="s">
        <v>69</v>
      </c>
      <c r="G7" s="120" t="s">
        <v>68</v>
      </c>
    </row>
    <row r="8" ht="15" thickBot="1"/>
    <row r="9" spans="2:7" ht="15">
      <c r="B9" s="112">
        <v>7</v>
      </c>
      <c r="C9" s="113">
        <v>8</v>
      </c>
      <c r="D9" s="113">
        <v>9</v>
      </c>
      <c r="E9" s="113">
        <v>10</v>
      </c>
      <c r="F9" s="113">
        <v>11</v>
      </c>
      <c r="G9" s="114">
        <v>12</v>
      </c>
    </row>
    <row r="10" spans="2:7" ht="15" thickBot="1">
      <c r="B10" s="115" t="s">
        <v>70</v>
      </c>
      <c r="C10" s="116" t="s">
        <v>71</v>
      </c>
      <c r="D10" s="116" t="s">
        <v>72</v>
      </c>
      <c r="E10" s="116" t="s">
        <v>73</v>
      </c>
      <c r="F10" s="116" t="s">
        <v>74</v>
      </c>
      <c r="G10" s="117" t="s">
        <v>75</v>
      </c>
    </row>
    <row r="11" spans="1:7" ht="15">
      <c r="A11" s="16" t="s">
        <v>36</v>
      </c>
      <c r="B11" s="118" t="s">
        <v>76</v>
      </c>
      <c r="C11" s="118" t="s">
        <v>77</v>
      </c>
      <c r="D11" s="118" t="s">
        <v>78</v>
      </c>
      <c r="E11" s="118" t="s">
        <v>79</v>
      </c>
      <c r="F11" s="118" t="s">
        <v>80</v>
      </c>
      <c r="G11" s="118" t="s">
        <v>81</v>
      </c>
    </row>
    <row r="12" spans="1:7" ht="15">
      <c r="A12" s="17" t="s">
        <v>43</v>
      </c>
      <c r="B12" s="119" t="s">
        <v>82</v>
      </c>
      <c r="C12" s="119" t="s">
        <v>83</v>
      </c>
      <c r="D12" s="119" t="s">
        <v>84</v>
      </c>
      <c r="E12" s="119" t="s">
        <v>85</v>
      </c>
      <c r="F12" s="119" t="s">
        <v>86</v>
      </c>
      <c r="G12" s="119" t="s">
        <v>87</v>
      </c>
    </row>
    <row r="13" spans="1:7" ht="15">
      <c r="A13" s="18" t="s">
        <v>50</v>
      </c>
      <c r="B13" s="118" t="s">
        <v>88</v>
      </c>
      <c r="C13" s="118" t="s">
        <v>89</v>
      </c>
      <c r="D13" s="118" t="s">
        <v>90</v>
      </c>
      <c r="E13" s="118" t="s">
        <v>91</v>
      </c>
      <c r="F13" s="118" t="s">
        <v>92</v>
      </c>
      <c r="G13" s="118" t="s">
        <v>93</v>
      </c>
    </row>
    <row r="14" spans="1:7" ht="15">
      <c r="A14" s="19" t="s">
        <v>57</v>
      </c>
      <c r="B14" s="119" t="s">
        <v>94</v>
      </c>
      <c r="C14" s="119" t="s">
        <v>95</v>
      </c>
      <c r="D14" s="119" t="s">
        <v>96</v>
      </c>
      <c r="E14" s="119" t="s">
        <v>97</v>
      </c>
      <c r="F14" s="119" t="s">
        <v>98</v>
      </c>
      <c r="G14" s="119" t="s">
        <v>99</v>
      </c>
    </row>
    <row r="15" spans="1:7" ht="15" thickBot="1">
      <c r="A15" s="20" t="s">
        <v>64</v>
      </c>
      <c r="B15" s="120" t="s">
        <v>100</v>
      </c>
      <c r="C15" s="120" t="s">
        <v>101</v>
      </c>
      <c r="D15" s="120" t="s">
        <v>102</v>
      </c>
      <c r="E15" s="120" t="s">
        <v>103</v>
      </c>
      <c r="F15" s="120" t="s">
        <v>104</v>
      </c>
      <c r="G15" s="120" t="s">
        <v>105</v>
      </c>
    </row>
    <row r="16" ht="15" thickBot="1"/>
    <row r="17" spans="2:7" ht="15">
      <c r="B17" s="112">
        <v>13</v>
      </c>
      <c r="C17" s="113">
        <v>14</v>
      </c>
      <c r="D17" s="113">
        <v>15</v>
      </c>
      <c r="E17" s="113">
        <v>16</v>
      </c>
      <c r="F17" s="113">
        <v>17</v>
      </c>
      <c r="G17" s="114">
        <v>18</v>
      </c>
    </row>
    <row r="18" spans="2:7" ht="15" thickBot="1">
      <c r="B18" s="115" t="s">
        <v>106</v>
      </c>
      <c r="C18" s="116" t="s">
        <v>107</v>
      </c>
      <c r="D18" s="116" t="s">
        <v>108</v>
      </c>
      <c r="E18" s="116" t="s">
        <v>109</v>
      </c>
      <c r="F18" s="116" t="s">
        <v>110</v>
      </c>
      <c r="G18" s="117" t="s">
        <v>111</v>
      </c>
    </row>
    <row r="19" spans="1:7" ht="15">
      <c r="A19" s="11" t="s">
        <v>36</v>
      </c>
      <c r="B19" s="118" t="s">
        <v>112</v>
      </c>
      <c r="C19" s="118" t="s">
        <v>113</v>
      </c>
      <c r="D19" s="118" t="s">
        <v>114</v>
      </c>
      <c r="E19" s="118" t="s">
        <v>115</v>
      </c>
      <c r="F19" s="118" t="s">
        <v>116</v>
      </c>
      <c r="G19" s="122" t="s">
        <v>117</v>
      </c>
    </row>
    <row r="20" spans="1:7" ht="15">
      <c r="A20" s="12" t="s">
        <v>43</v>
      </c>
      <c r="B20" s="119" t="s">
        <v>118</v>
      </c>
      <c r="C20" s="119" t="s">
        <v>119</v>
      </c>
      <c r="D20" s="119" t="s">
        <v>120</v>
      </c>
      <c r="E20" s="119" t="s">
        <v>121</v>
      </c>
      <c r="F20" s="119" t="s">
        <v>122</v>
      </c>
      <c r="G20" s="123" t="s">
        <v>123</v>
      </c>
    </row>
    <row r="21" spans="1:7" ht="15">
      <c r="A21" s="13" t="s">
        <v>50</v>
      </c>
      <c r="B21" s="118" t="s">
        <v>124</v>
      </c>
      <c r="C21" s="118" t="s">
        <v>125</v>
      </c>
      <c r="D21" s="118" t="s">
        <v>93</v>
      </c>
      <c r="E21" s="118" t="s">
        <v>126</v>
      </c>
      <c r="F21" s="118" t="s">
        <v>127</v>
      </c>
      <c r="G21" s="124" t="s">
        <v>93</v>
      </c>
    </row>
    <row r="22" spans="1:7" ht="15">
      <c r="A22" s="14" t="s">
        <v>57</v>
      </c>
      <c r="B22" s="119" t="s">
        <v>128</v>
      </c>
      <c r="C22" s="119" t="s">
        <v>129</v>
      </c>
      <c r="D22" s="119" t="s">
        <v>130</v>
      </c>
      <c r="E22" s="119" t="s">
        <v>131</v>
      </c>
      <c r="F22" s="119" t="s">
        <v>132</v>
      </c>
      <c r="G22" s="123" t="s">
        <v>133</v>
      </c>
    </row>
    <row r="23" spans="1:7" ht="15" thickBot="1">
      <c r="A23" s="15" t="s">
        <v>64</v>
      </c>
      <c r="B23" s="120" t="s">
        <v>134</v>
      </c>
      <c r="C23" s="120" t="s">
        <v>135</v>
      </c>
      <c r="D23" s="120" t="s">
        <v>136</v>
      </c>
      <c r="E23" s="120" t="s">
        <v>137</v>
      </c>
      <c r="F23" s="120" t="s">
        <v>138</v>
      </c>
      <c r="G23" s="125" t="s">
        <v>139</v>
      </c>
    </row>
    <row r="24" spans="1:7" ht="15">
      <c r="A24" s="21"/>
      <c r="B24" s="126"/>
      <c r="C24" s="126"/>
      <c r="D24" s="126"/>
      <c r="E24" s="126"/>
      <c r="F24" s="126"/>
      <c r="G24" s="126"/>
    </row>
    <row r="25" spans="2:7" ht="15.75" customHeight="1" hidden="1">
      <c r="B25" s="121">
        <f aca="true" ca="1" t="shared" si="0" ref="B25:G29">RAND()*10+1</f>
        <v>4.689343504276561</v>
      </c>
      <c r="C25" s="121">
        <f ca="1" t="shared" si="0"/>
        <v>1.5979119364727588</v>
      </c>
      <c r="D25" s="121">
        <f ca="1" t="shared" si="0"/>
        <v>5.20639809896263</v>
      </c>
      <c r="E25" s="121">
        <f ca="1" t="shared" si="0"/>
        <v>4.148999911993098</v>
      </c>
      <c r="F25" s="121">
        <f ca="1" t="shared" si="0"/>
        <v>9.441405684213603</v>
      </c>
      <c r="G25" s="121">
        <f ca="1" t="shared" si="0"/>
        <v>6.1584946617965866</v>
      </c>
    </row>
    <row r="26" spans="1:7" ht="15">
      <c r="A26" s="22"/>
      <c r="B26" s="121" t="str">
        <f aca="true" t="shared" si="1" ref="B26:G26">B2&amp;": "&amp;IF(B25&lt;2,B3,IF(B25&lt;4,B4,IF(B25&lt;8,B5,IF(B25&lt;10,B6,B7))))</f>
        <v>Secret: ne rien dire</v>
      </c>
      <c r="C26" s="121" t="str">
        <f t="shared" si="1"/>
        <v>Objectif: trésor</v>
      </c>
      <c r="D26" s="121" t="str">
        <f t="shared" si="1"/>
        <v>Volonté: en commande</v>
      </c>
      <c r="E26" s="121" t="str">
        <f t="shared" si="1"/>
        <v>Source: supérieur</v>
      </c>
      <c r="F26" s="121" t="str">
        <f t="shared" si="1"/>
        <v>Menace: fuyant</v>
      </c>
      <c r="G26" s="121" t="str">
        <f t="shared" si="1"/>
        <v>Origine: locale</v>
      </c>
    </row>
    <row r="27" spans="1:7" ht="15" hidden="1">
      <c r="A27" s="22"/>
      <c r="B27" s="121">
        <f ca="1" t="shared" si="0"/>
        <v>1.6779843846794087</v>
      </c>
      <c r="C27" s="121">
        <f ca="1" t="shared" si="0"/>
        <v>9.031874316785611</v>
      </c>
      <c r="D27" s="121">
        <f ca="1" t="shared" si="0"/>
        <v>4.15093515149687</v>
      </c>
      <c r="E27" s="121">
        <f ca="1" t="shared" si="0"/>
        <v>8.447392850757886</v>
      </c>
      <c r="F27" s="121">
        <f ca="1" t="shared" si="0"/>
        <v>3.958457293195531</v>
      </c>
      <c r="G27" s="121">
        <f ca="1" t="shared" si="0"/>
        <v>8.12234647331073</v>
      </c>
    </row>
    <row r="28" spans="1:7" ht="15">
      <c r="A28" s="22"/>
      <c r="B28" s="121" t="str">
        <f aca="true" t="shared" si="2" ref="B28:G28">B10&amp;": "&amp;IF(B27&lt;2,B11,IF(B27&lt;4,B12,IF(B27&lt;8,B13,IF(B27&lt;10,B14,B15))))</f>
        <v>Classe: illégale</v>
      </c>
      <c r="C28" s="121" t="str">
        <f t="shared" si="2"/>
        <v>Etat: à l'aise</v>
      </c>
      <c r="D28" s="121" t="str">
        <f t="shared" si="2"/>
        <v>Nombre: groupe=7-20</v>
      </c>
      <c r="E28" s="121" t="str">
        <f t="shared" si="2"/>
        <v>Matériel: en surplus</v>
      </c>
      <c r="F28" s="121" t="str">
        <f t="shared" si="2"/>
        <v>Ouverture: repoussant</v>
      </c>
      <c r="G28" s="121" t="str">
        <f t="shared" si="2"/>
        <v>Présence: prisonnier</v>
      </c>
    </row>
    <row r="29" spans="1:7" ht="15" hidden="1">
      <c r="A29" s="22"/>
      <c r="B29" s="121">
        <f ca="1" t="shared" si="0"/>
        <v>5.9247447922122785</v>
      </c>
      <c r="C29" s="121">
        <f ca="1" t="shared" si="0"/>
        <v>8.082230518118733</v>
      </c>
      <c r="D29" s="121">
        <f ca="1" t="shared" si="0"/>
        <v>7.699188444075137</v>
      </c>
      <c r="E29" s="121">
        <f ca="1" t="shared" si="0"/>
        <v>5.842979261920748</v>
      </c>
      <c r="F29" s="121">
        <f ca="1" t="shared" si="0"/>
        <v>6.0126013236651445</v>
      </c>
      <c r="G29" s="121">
        <f ca="1" t="shared" si="0"/>
        <v>1.8708697153846057</v>
      </c>
    </row>
    <row r="30" spans="2:7" ht="15">
      <c r="B30" s="121" t="str">
        <f aca="true" t="shared" si="3" ref="B30:G30">B18&amp;": "&amp;IF(B29&lt;2,B19,IF(B29&lt;4,B20,IF(B29&lt;8,B21,IF(B29&lt;10,B22,B23))))</f>
        <v>Richesse: marchandise</v>
      </c>
      <c r="C30" s="121" t="str">
        <f t="shared" si="3"/>
        <v>Age: mature</v>
      </c>
      <c r="D30" s="121" t="str">
        <f t="shared" si="3"/>
        <v>Maladie: aucune</v>
      </c>
      <c r="E30" s="121" t="str">
        <f t="shared" si="3"/>
        <v>Equipement: piétons</v>
      </c>
      <c r="F30" s="121" t="str">
        <f t="shared" si="3"/>
        <v>Chemin: simple et précis</v>
      </c>
      <c r="G30" s="121" t="str">
        <f t="shared" si="3"/>
        <v>Poursuite: chasseur + chassé</v>
      </c>
    </row>
  </sheetData>
  <printOptions/>
  <pageMargins left="0.35433070866141736" right="0.31496062992125984" top="0.7874015748031497" bottom="0.3937007874015748" header="0.31496062992125984" footer="0.31496062992125984"/>
  <pageSetup horizontalDpi="600" verticalDpi="600" orientation="landscape" paperSize="9" r:id="rId1"/>
  <headerFooter alignWithMargins="0">
    <oddHeader>&amp;L&amp;F&amp;C&amp;"Arial,Bold"&amp;12PP - Rencontres humaines - paramètres&amp;R&amp;D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5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1.50390625" style="37" customWidth="1"/>
    <col min="2" max="2" width="19.875" style="37" customWidth="1"/>
    <col min="3" max="3" width="22.625" style="37" customWidth="1"/>
    <col min="4" max="4" width="17.625" style="37" customWidth="1"/>
    <col min="5" max="16384" width="11.50390625" style="28" customWidth="1"/>
  </cols>
  <sheetData>
    <row r="1" spans="1:4" s="25" customFormat="1" ht="13.5" customHeight="1" thickBot="1">
      <c r="A1" s="23" t="s">
        <v>140</v>
      </c>
      <c r="B1" s="23" t="s">
        <v>141</v>
      </c>
      <c r="C1" s="23" t="s">
        <v>142</v>
      </c>
      <c r="D1" s="24" t="s">
        <v>143</v>
      </c>
    </row>
    <row r="2" spans="1:4" ht="13.5" customHeight="1">
      <c r="A2" s="26" t="s">
        <v>144</v>
      </c>
      <c r="B2" s="26" t="s">
        <v>145</v>
      </c>
      <c r="C2" s="26" t="s">
        <v>146</v>
      </c>
      <c r="D2" s="27" t="s">
        <v>147</v>
      </c>
    </row>
    <row r="3" spans="1:4" ht="13.5" customHeight="1">
      <c r="A3" s="29" t="s">
        <v>148</v>
      </c>
      <c r="B3" s="29" t="s">
        <v>149</v>
      </c>
      <c r="C3" s="29" t="s">
        <v>150</v>
      </c>
      <c r="D3" s="30"/>
    </row>
    <row r="4" spans="1:4" ht="13.5" customHeight="1">
      <c r="A4" s="29" t="s">
        <v>151</v>
      </c>
      <c r="B4" s="29" t="s">
        <v>152</v>
      </c>
      <c r="C4" s="29"/>
      <c r="D4" s="30" t="s">
        <v>153</v>
      </c>
    </row>
    <row r="5" spans="1:4" ht="13.5" customHeight="1">
      <c r="A5" s="29" t="s">
        <v>154</v>
      </c>
      <c r="B5" s="29" t="s">
        <v>155</v>
      </c>
      <c r="C5" s="29"/>
      <c r="D5" s="30"/>
    </row>
    <row r="6" spans="1:4" ht="13.5" customHeight="1">
      <c r="A6" s="29" t="s">
        <v>156</v>
      </c>
      <c r="B6" s="29" t="s">
        <v>157</v>
      </c>
      <c r="C6" s="29"/>
      <c r="D6" s="30"/>
    </row>
    <row r="7" spans="1:4" ht="13.5" customHeight="1">
      <c r="A7" s="29" t="s">
        <v>158</v>
      </c>
      <c r="B7" s="29" t="s">
        <v>157</v>
      </c>
      <c r="C7" s="29"/>
      <c r="D7" s="30"/>
    </row>
    <row r="8" spans="1:4" ht="13.5" customHeight="1">
      <c r="A8" s="29" t="s">
        <v>159</v>
      </c>
      <c r="B8" s="29" t="s">
        <v>160</v>
      </c>
      <c r="C8" s="29"/>
      <c r="D8" s="30" t="s">
        <v>153</v>
      </c>
    </row>
    <row r="9" spans="1:4" ht="13.5" customHeight="1">
      <c r="A9" s="29" t="s">
        <v>161</v>
      </c>
      <c r="B9" s="29" t="s">
        <v>162</v>
      </c>
      <c r="C9" s="29"/>
      <c r="D9" s="30" t="s">
        <v>163</v>
      </c>
    </row>
    <row r="10" spans="1:4" ht="13.5" customHeight="1">
      <c r="A10" s="29" t="s">
        <v>164</v>
      </c>
      <c r="B10" s="29" t="s">
        <v>165</v>
      </c>
      <c r="C10" s="29" t="s">
        <v>166</v>
      </c>
      <c r="D10" s="30" t="s">
        <v>167</v>
      </c>
    </row>
    <row r="11" spans="1:4" ht="13.5" customHeight="1">
      <c r="A11" s="29" t="s">
        <v>168</v>
      </c>
      <c r="B11" s="29" t="s">
        <v>165</v>
      </c>
      <c r="C11" s="29" t="s">
        <v>169</v>
      </c>
      <c r="D11" s="30" t="s">
        <v>167</v>
      </c>
    </row>
    <row r="12" spans="1:4" ht="13.5" customHeight="1">
      <c r="A12" s="29" t="s">
        <v>170</v>
      </c>
      <c r="B12" s="29" t="s">
        <v>171</v>
      </c>
      <c r="C12" s="29"/>
      <c r="D12" s="30" t="s">
        <v>172</v>
      </c>
    </row>
    <row r="13" spans="1:4" ht="13.5" customHeight="1">
      <c r="A13" s="29" t="s">
        <v>173</v>
      </c>
      <c r="B13" s="29" t="s">
        <v>155</v>
      </c>
      <c r="C13" s="29"/>
      <c r="D13" s="30"/>
    </row>
    <row r="14" spans="1:4" ht="13.5" customHeight="1">
      <c r="A14" s="29" t="s">
        <v>174</v>
      </c>
      <c r="B14" s="29" t="s">
        <v>155</v>
      </c>
      <c r="C14" s="29" t="s">
        <v>125</v>
      </c>
      <c r="D14" s="30"/>
    </row>
    <row r="15" spans="1:4" ht="13.5" customHeight="1">
      <c r="A15" s="29" t="s">
        <v>175</v>
      </c>
      <c r="B15" s="29" t="s">
        <v>176</v>
      </c>
      <c r="C15" s="29"/>
      <c r="D15" s="30"/>
    </row>
    <row r="16" spans="1:4" ht="13.5" customHeight="1">
      <c r="A16" s="29" t="s">
        <v>177</v>
      </c>
      <c r="B16" s="29" t="s">
        <v>178</v>
      </c>
      <c r="C16" s="29"/>
      <c r="D16" s="30"/>
    </row>
    <row r="17" spans="1:4" ht="13.5" customHeight="1">
      <c r="A17" s="29" t="s">
        <v>179</v>
      </c>
      <c r="B17" s="29" t="s">
        <v>176</v>
      </c>
      <c r="C17" s="29" t="s">
        <v>180</v>
      </c>
      <c r="D17" s="30" t="s">
        <v>181</v>
      </c>
    </row>
    <row r="18" spans="1:4" ht="13.5" customHeight="1">
      <c r="A18" s="29" t="s">
        <v>182</v>
      </c>
      <c r="B18" s="29" t="s">
        <v>183</v>
      </c>
      <c r="C18" s="29" t="s">
        <v>184</v>
      </c>
      <c r="D18" s="30" t="s">
        <v>185</v>
      </c>
    </row>
    <row r="19" spans="1:4" ht="13.5" customHeight="1">
      <c r="A19" s="29" t="s">
        <v>186</v>
      </c>
      <c r="B19" s="29" t="s">
        <v>187</v>
      </c>
      <c r="C19" s="29"/>
      <c r="D19" s="30" t="s">
        <v>188</v>
      </c>
    </row>
    <row r="20" spans="1:4" ht="13.5" customHeight="1">
      <c r="A20" s="29" t="s">
        <v>189</v>
      </c>
      <c r="B20" s="29" t="s">
        <v>187</v>
      </c>
      <c r="C20" s="29"/>
      <c r="D20" s="30" t="s">
        <v>190</v>
      </c>
    </row>
    <row r="21" spans="1:4" ht="13.5" customHeight="1">
      <c r="A21" s="29" t="s">
        <v>191</v>
      </c>
      <c r="B21" s="29" t="s">
        <v>187</v>
      </c>
      <c r="C21" s="29"/>
      <c r="D21" s="30" t="s">
        <v>192</v>
      </c>
    </row>
    <row r="22" spans="1:4" ht="13.5" customHeight="1">
      <c r="A22" s="29" t="s">
        <v>193</v>
      </c>
      <c r="B22" s="29" t="s">
        <v>187</v>
      </c>
      <c r="C22" s="29"/>
      <c r="D22" s="30" t="s">
        <v>194</v>
      </c>
    </row>
    <row r="23" spans="1:4" ht="13.5" customHeight="1">
      <c r="A23" s="29" t="s">
        <v>195</v>
      </c>
      <c r="B23" s="29" t="s">
        <v>187</v>
      </c>
      <c r="C23" s="29"/>
      <c r="D23" s="30" t="s">
        <v>196</v>
      </c>
    </row>
    <row r="24" spans="1:4" ht="13.5" customHeight="1">
      <c r="A24" s="29" t="s">
        <v>197</v>
      </c>
      <c r="B24" s="29" t="s">
        <v>187</v>
      </c>
      <c r="C24" s="29"/>
      <c r="D24" s="30" t="s">
        <v>198</v>
      </c>
    </row>
    <row r="25" spans="1:4" ht="13.5" customHeight="1">
      <c r="A25" s="29" t="s">
        <v>199</v>
      </c>
      <c r="B25" s="29" t="s">
        <v>145</v>
      </c>
      <c r="C25" s="29"/>
      <c r="D25" s="30" t="s">
        <v>147</v>
      </c>
    </row>
    <row r="26" spans="1:4" ht="13.5" customHeight="1">
      <c r="A26" s="29" t="s">
        <v>200</v>
      </c>
      <c r="B26" s="29" t="s">
        <v>183</v>
      </c>
      <c r="C26" s="29" t="s">
        <v>201</v>
      </c>
      <c r="D26" s="30" t="s">
        <v>202</v>
      </c>
    </row>
    <row r="27" spans="1:4" ht="13.5" customHeight="1">
      <c r="A27" s="29" t="s">
        <v>203</v>
      </c>
      <c r="B27" s="29" t="s">
        <v>160</v>
      </c>
      <c r="C27" s="29"/>
      <c r="D27" s="30" t="s">
        <v>204</v>
      </c>
    </row>
    <row r="28" spans="1:4" ht="13.5" customHeight="1">
      <c r="A28" s="29" t="s">
        <v>205</v>
      </c>
      <c r="B28" s="29" t="s">
        <v>206</v>
      </c>
      <c r="C28" s="29"/>
      <c r="D28" s="30"/>
    </row>
    <row r="29" spans="1:4" ht="13.5" customHeight="1">
      <c r="A29" s="29" t="s">
        <v>207</v>
      </c>
      <c r="B29" s="29" t="s">
        <v>61</v>
      </c>
      <c r="C29" s="29" t="s">
        <v>208</v>
      </c>
      <c r="D29" s="30"/>
    </row>
    <row r="30" spans="1:4" ht="13.5" customHeight="1">
      <c r="A30" s="29" t="s">
        <v>209</v>
      </c>
      <c r="B30" s="29" t="s">
        <v>210</v>
      </c>
      <c r="C30" s="29" t="s">
        <v>211</v>
      </c>
      <c r="D30" s="30" t="s">
        <v>212</v>
      </c>
    </row>
    <row r="31" spans="1:4" ht="13.5" customHeight="1">
      <c r="A31" s="29" t="s">
        <v>213</v>
      </c>
      <c r="B31" s="29" t="s">
        <v>210</v>
      </c>
      <c r="C31" s="29" t="s">
        <v>214</v>
      </c>
      <c r="D31" s="30" t="s">
        <v>212</v>
      </c>
    </row>
    <row r="32" spans="1:4" ht="13.5" customHeight="1">
      <c r="A32" s="29" t="s">
        <v>215</v>
      </c>
      <c r="B32" s="29" t="s">
        <v>216</v>
      </c>
      <c r="C32" s="29"/>
      <c r="D32" s="30" t="s">
        <v>217</v>
      </c>
    </row>
    <row r="33" spans="1:4" ht="13.5" customHeight="1">
      <c r="A33" s="29" t="s">
        <v>218</v>
      </c>
      <c r="B33" s="29" t="s">
        <v>219</v>
      </c>
      <c r="C33" s="29" t="s">
        <v>220</v>
      </c>
      <c r="D33" s="30" t="s">
        <v>221</v>
      </c>
    </row>
    <row r="34" spans="1:4" ht="13.5" customHeight="1">
      <c r="A34" s="29" t="s">
        <v>222</v>
      </c>
      <c r="B34" s="29" t="s">
        <v>210</v>
      </c>
      <c r="C34" s="29"/>
      <c r="D34" s="30"/>
    </row>
    <row r="35" spans="1:4" ht="13.5" customHeight="1">
      <c r="A35" s="29" t="s">
        <v>223</v>
      </c>
      <c r="B35" s="29" t="s">
        <v>224</v>
      </c>
      <c r="C35" s="29"/>
      <c r="D35" s="30" t="s">
        <v>225</v>
      </c>
    </row>
    <row r="36" spans="1:4" ht="13.5" customHeight="1">
      <c r="A36" s="29" t="s">
        <v>226</v>
      </c>
      <c r="B36" s="29" t="s">
        <v>183</v>
      </c>
      <c r="C36" s="29"/>
      <c r="D36" s="30" t="s">
        <v>227</v>
      </c>
    </row>
    <row r="37" spans="1:4" ht="13.5" customHeight="1">
      <c r="A37" s="29" t="s">
        <v>228</v>
      </c>
      <c r="B37" s="29" t="s">
        <v>229</v>
      </c>
      <c r="C37" s="29"/>
      <c r="D37" s="30" t="s">
        <v>230</v>
      </c>
    </row>
    <row r="38" spans="1:4" ht="13.5" customHeight="1">
      <c r="A38" s="29" t="s">
        <v>231</v>
      </c>
      <c r="B38" s="29" t="s">
        <v>232</v>
      </c>
      <c r="C38" s="29"/>
      <c r="D38" s="30" t="s">
        <v>233</v>
      </c>
    </row>
    <row r="39" spans="1:4" ht="13.5" customHeight="1">
      <c r="A39" s="29" t="s">
        <v>234</v>
      </c>
      <c r="B39" s="29" t="s">
        <v>235</v>
      </c>
      <c r="C39" s="29"/>
      <c r="D39" s="30"/>
    </row>
    <row r="40" spans="1:4" ht="13.5" customHeight="1">
      <c r="A40" s="29" t="s">
        <v>236</v>
      </c>
      <c r="B40" s="29" t="s">
        <v>237</v>
      </c>
      <c r="C40" s="29"/>
      <c r="D40" s="30" t="s">
        <v>238</v>
      </c>
    </row>
    <row r="41" spans="1:4" ht="13.5" customHeight="1">
      <c r="A41" s="29" t="s">
        <v>239</v>
      </c>
      <c r="B41" s="29" t="s">
        <v>171</v>
      </c>
      <c r="C41" s="29" t="s">
        <v>240</v>
      </c>
      <c r="D41" s="30"/>
    </row>
    <row r="42" spans="1:4" ht="13.5" customHeight="1">
      <c r="A42" s="29" t="s">
        <v>241</v>
      </c>
      <c r="B42" s="29" t="s">
        <v>171</v>
      </c>
      <c r="C42" s="29" t="s">
        <v>242</v>
      </c>
      <c r="D42" s="30"/>
    </row>
    <row r="43" spans="1:4" ht="13.5" customHeight="1">
      <c r="A43" s="29" t="s">
        <v>243</v>
      </c>
      <c r="B43" s="29" t="s">
        <v>187</v>
      </c>
      <c r="C43" s="29"/>
      <c r="D43" s="30" t="s">
        <v>244</v>
      </c>
    </row>
    <row r="44" spans="1:4" ht="13.5" customHeight="1">
      <c r="A44" s="29" t="s">
        <v>245</v>
      </c>
      <c r="B44" s="29" t="s">
        <v>160</v>
      </c>
      <c r="C44" s="29"/>
      <c r="D44" s="30" t="s">
        <v>246</v>
      </c>
    </row>
    <row r="45" spans="1:4" ht="13.5" customHeight="1">
      <c r="A45" s="29" t="s">
        <v>247</v>
      </c>
      <c r="B45" s="29" t="s">
        <v>248</v>
      </c>
      <c r="C45" s="29"/>
      <c r="D45" s="30" t="s">
        <v>249</v>
      </c>
    </row>
    <row r="46" spans="1:4" ht="13.5" customHeight="1">
      <c r="A46" s="29" t="s">
        <v>250</v>
      </c>
      <c r="B46" s="29" t="s">
        <v>251</v>
      </c>
      <c r="C46" s="29"/>
      <c r="D46" s="30" t="s">
        <v>252</v>
      </c>
    </row>
    <row r="47" spans="1:4" ht="13.5" customHeight="1">
      <c r="A47" s="29" t="s">
        <v>253</v>
      </c>
      <c r="B47" s="29" t="s">
        <v>251</v>
      </c>
      <c r="C47" s="29"/>
      <c r="D47" s="30" t="s">
        <v>252</v>
      </c>
    </row>
    <row r="48" spans="1:4" ht="13.5" customHeight="1">
      <c r="A48" s="29" t="s">
        <v>254</v>
      </c>
      <c r="B48" s="29" t="s">
        <v>251</v>
      </c>
      <c r="C48" s="29"/>
      <c r="D48" s="30" t="s">
        <v>255</v>
      </c>
    </row>
    <row r="49" spans="1:4" ht="13.5" customHeight="1">
      <c r="A49" s="29" t="s">
        <v>256</v>
      </c>
      <c r="B49" s="29" t="s">
        <v>251</v>
      </c>
      <c r="C49" s="29" t="s">
        <v>257</v>
      </c>
      <c r="D49" s="30" t="s">
        <v>258</v>
      </c>
    </row>
    <row r="50" spans="1:4" ht="13.5" customHeight="1">
      <c r="A50" s="29" t="s">
        <v>259</v>
      </c>
      <c r="B50" s="29" t="s">
        <v>251</v>
      </c>
      <c r="C50" s="29"/>
      <c r="D50" s="30" t="s">
        <v>260</v>
      </c>
    </row>
    <row r="51" spans="1:4" ht="13.5" customHeight="1">
      <c r="A51" s="29" t="s">
        <v>261</v>
      </c>
      <c r="B51" s="29" t="s">
        <v>210</v>
      </c>
      <c r="C51" s="29"/>
      <c r="D51" s="30"/>
    </row>
    <row r="52" spans="1:4" ht="13.5" customHeight="1">
      <c r="A52" s="29" t="s">
        <v>262</v>
      </c>
      <c r="B52" s="29" t="s">
        <v>263</v>
      </c>
      <c r="C52" s="29" t="s">
        <v>264</v>
      </c>
      <c r="D52" s="30" t="s">
        <v>265</v>
      </c>
    </row>
    <row r="53" spans="1:4" ht="13.5" customHeight="1">
      <c r="A53" s="29" t="s">
        <v>266</v>
      </c>
      <c r="B53" s="29" t="s">
        <v>267</v>
      </c>
      <c r="C53" s="29"/>
      <c r="D53" s="30" t="s">
        <v>268</v>
      </c>
    </row>
    <row r="54" spans="1:4" ht="13.5" customHeight="1">
      <c r="A54" s="29" t="s">
        <v>269</v>
      </c>
      <c r="B54" s="29" t="s">
        <v>216</v>
      </c>
      <c r="C54" s="29"/>
      <c r="D54" s="30" t="s">
        <v>153</v>
      </c>
    </row>
    <row r="55" spans="1:4" ht="13.5" customHeight="1">
      <c r="A55" s="29" t="s">
        <v>269</v>
      </c>
      <c r="B55" s="29" t="s">
        <v>216</v>
      </c>
      <c r="C55" s="29"/>
      <c r="D55" s="30" t="s">
        <v>217</v>
      </c>
    </row>
    <row r="56" spans="1:4" ht="13.5" customHeight="1">
      <c r="A56" s="29" t="s">
        <v>270</v>
      </c>
      <c r="B56" s="29" t="s">
        <v>155</v>
      </c>
      <c r="C56" s="29"/>
      <c r="D56" s="30"/>
    </row>
    <row r="57" spans="1:4" ht="13.5" customHeight="1">
      <c r="A57" s="29" t="s">
        <v>271</v>
      </c>
      <c r="B57" s="29" t="s">
        <v>152</v>
      </c>
      <c r="C57" s="29" t="s">
        <v>272</v>
      </c>
      <c r="D57" s="30" t="s">
        <v>147</v>
      </c>
    </row>
    <row r="58" spans="1:4" ht="13.5" customHeight="1">
      <c r="A58" s="29" t="s">
        <v>273</v>
      </c>
      <c r="B58" s="29" t="s">
        <v>274</v>
      </c>
      <c r="C58" s="29"/>
      <c r="D58" s="30" t="s">
        <v>275</v>
      </c>
    </row>
    <row r="59" spans="1:4" ht="13.5" customHeight="1">
      <c r="A59" s="29" t="s">
        <v>276</v>
      </c>
      <c r="B59" s="29" t="s">
        <v>274</v>
      </c>
      <c r="C59" s="29"/>
      <c r="D59" s="30" t="s">
        <v>275</v>
      </c>
    </row>
    <row r="60" spans="1:4" ht="13.5" customHeight="1">
      <c r="A60" s="29" t="s">
        <v>277</v>
      </c>
      <c r="B60" s="29" t="s">
        <v>278</v>
      </c>
      <c r="C60" s="29"/>
      <c r="D60" s="30"/>
    </row>
    <row r="61" spans="1:4" ht="13.5" customHeight="1">
      <c r="A61" s="29" t="s">
        <v>279</v>
      </c>
      <c r="B61" s="29" t="s">
        <v>183</v>
      </c>
      <c r="C61" s="29" t="s">
        <v>280</v>
      </c>
      <c r="D61" s="30"/>
    </row>
    <row r="62" spans="1:4" ht="13.5" customHeight="1">
      <c r="A62" s="29" t="s">
        <v>281</v>
      </c>
      <c r="B62" s="29" t="s">
        <v>183</v>
      </c>
      <c r="C62" s="29"/>
      <c r="D62" s="30" t="s">
        <v>282</v>
      </c>
    </row>
    <row r="63" spans="1:4" ht="13.5" customHeight="1">
      <c r="A63" s="29" t="s">
        <v>283</v>
      </c>
      <c r="B63" s="29" t="s">
        <v>284</v>
      </c>
      <c r="C63" s="29"/>
      <c r="D63" s="30" t="s">
        <v>285</v>
      </c>
    </row>
    <row r="64" spans="1:4" ht="13.5" customHeight="1">
      <c r="A64" s="29" t="s">
        <v>286</v>
      </c>
      <c r="B64" s="29" t="s">
        <v>287</v>
      </c>
      <c r="C64" s="29"/>
      <c r="D64" s="30" t="s">
        <v>288</v>
      </c>
    </row>
    <row r="65" spans="1:4" ht="13.5" customHeight="1">
      <c r="A65" s="29" t="s">
        <v>289</v>
      </c>
      <c r="B65" s="29" t="s">
        <v>287</v>
      </c>
      <c r="C65" s="29"/>
      <c r="D65" s="30" t="s">
        <v>290</v>
      </c>
    </row>
    <row r="66" spans="1:4" ht="13.5" customHeight="1">
      <c r="A66" s="29" t="s">
        <v>291</v>
      </c>
      <c r="B66" s="29" t="s">
        <v>187</v>
      </c>
      <c r="C66" s="29"/>
      <c r="D66" s="30" t="s">
        <v>202</v>
      </c>
    </row>
    <row r="67" spans="1:4" ht="13.5" customHeight="1">
      <c r="A67" s="29" t="s">
        <v>292</v>
      </c>
      <c r="B67" s="29" t="s">
        <v>278</v>
      </c>
      <c r="C67" s="29"/>
      <c r="D67" s="30"/>
    </row>
    <row r="68" spans="1:4" ht="13.5" customHeight="1">
      <c r="A68" s="29" t="s">
        <v>293</v>
      </c>
      <c r="B68" s="29" t="s">
        <v>278</v>
      </c>
      <c r="C68" s="29"/>
      <c r="D68" s="30" t="s">
        <v>153</v>
      </c>
    </row>
    <row r="69" spans="1:4" ht="13.5" customHeight="1">
      <c r="A69" s="29" t="s">
        <v>294</v>
      </c>
      <c r="B69" s="29" t="s">
        <v>187</v>
      </c>
      <c r="C69" s="29"/>
      <c r="D69" s="30"/>
    </row>
    <row r="70" spans="1:4" ht="13.5" customHeight="1">
      <c r="A70" s="29" t="s">
        <v>295</v>
      </c>
      <c r="B70" s="29" t="s">
        <v>274</v>
      </c>
      <c r="C70" s="29"/>
      <c r="D70" s="30" t="s">
        <v>275</v>
      </c>
    </row>
    <row r="71" spans="1:4" ht="13.5" customHeight="1">
      <c r="A71" s="29" t="s">
        <v>296</v>
      </c>
      <c r="B71" s="29" t="s">
        <v>287</v>
      </c>
      <c r="C71" s="29"/>
      <c r="D71" s="30"/>
    </row>
    <row r="72" spans="1:4" ht="13.5" customHeight="1">
      <c r="A72" s="29" t="s">
        <v>297</v>
      </c>
      <c r="B72" s="29" t="s">
        <v>284</v>
      </c>
      <c r="C72" s="29"/>
      <c r="D72" s="30"/>
    </row>
    <row r="73" spans="1:4" ht="13.5" customHeight="1">
      <c r="A73" s="29" t="s">
        <v>298</v>
      </c>
      <c r="B73" s="29" t="s">
        <v>284</v>
      </c>
      <c r="C73" s="29"/>
      <c r="D73" s="30"/>
    </row>
    <row r="74" spans="1:4" ht="13.5" customHeight="1">
      <c r="A74" s="29" t="s">
        <v>299</v>
      </c>
      <c r="B74" s="29" t="s">
        <v>300</v>
      </c>
      <c r="C74" s="29"/>
      <c r="D74" s="30" t="s">
        <v>301</v>
      </c>
    </row>
    <row r="75" spans="1:4" ht="13.5" customHeight="1">
      <c r="A75" s="29" t="s">
        <v>302</v>
      </c>
      <c r="B75" s="29" t="s">
        <v>284</v>
      </c>
      <c r="C75" s="29"/>
      <c r="D75" s="30" t="s">
        <v>303</v>
      </c>
    </row>
    <row r="76" spans="1:4" ht="13.5" customHeight="1">
      <c r="A76" s="29" t="s">
        <v>304</v>
      </c>
      <c r="B76" s="29" t="s">
        <v>251</v>
      </c>
      <c r="C76" s="29" t="s">
        <v>305</v>
      </c>
      <c r="D76" s="30" t="s">
        <v>306</v>
      </c>
    </row>
    <row r="77" spans="1:4" ht="13.5" customHeight="1">
      <c r="A77" s="29" t="s">
        <v>307</v>
      </c>
      <c r="B77" s="29" t="s">
        <v>308</v>
      </c>
      <c r="C77" s="29"/>
      <c r="D77" s="30" t="s">
        <v>309</v>
      </c>
    </row>
    <row r="78" spans="1:4" ht="13.5" customHeight="1">
      <c r="A78" s="29" t="s">
        <v>310</v>
      </c>
      <c r="B78" s="29" t="s">
        <v>206</v>
      </c>
      <c r="C78" s="29"/>
      <c r="D78" s="30" t="s">
        <v>311</v>
      </c>
    </row>
    <row r="79" spans="1:4" ht="13.5" customHeight="1">
      <c r="A79" s="29" t="s">
        <v>312</v>
      </c>
      <c r="B79" s="29" t="s">
        <v>187</v>
      </c>
      <c r="C79" s="29"/>
      <c r="D79" s="30"/>
    </row>
    <row r="80" spans="1:4" ht="13.5" customHeight="1">
      <c r="A80" s="29" t="s">
        <v>313</v>
      </c>
      <c r="B80" s="29" t="s">
        <v>314</v>
      </c>
      <c r="C80" s="29"/>
      <c r="D80" s="30" t="s">
        <v>315</v>
      </c>
    </row>
    <row r="81" spans="1:4" ht="13.5" customHeight="1">
      <c r="A81" s="29" t="s">
        <v>316</v>
      </c>
      <c r="B81" s="29" t="s">
        <v>160</v>
      </c>
      <c r="C81" s="29" t="s">
        <v>317</v>
      </c>
      <c r="D81" s="30" t="s">
        <v>318</v>
      </c>
    </row>
    <row r="82" spans="1:4" ht="13.5" customHeight="1">
      <c r="A82" s="29" t="s">
        <v>319</v>
      </c>
      <c r="B82" s="29" t="s">
        <v>176</v>
      </c>
      <c r="C82" s="29"/>
      <c r="D82" s="30" t="s">
        <v>125</v>
      </c>
    </row>
    <row r="83" spans="1:4" ht="13.5" customHeight="1">
      <c r="A83" s="29" t="s">
        <v>320</v>
      </c>
      <c r="B83" s="29" t="s">
        <v>210</v>
      </c>
      <c r="C83" s="29" t="s">
        <v>321</v>
      </c>
      <c r="D83" s="30"/>
    </row>
    <row r="84" spans="1:4" ht="13.5" customHeight="1">
      <c r="A84" s="29" t="s">
        <v>322</v>
      </c>
      <c r="B84" s="29" t="s">
        <v>145</v>
      </c>
      <c r="C84" s="29"/>
      <c r="D84" s="30" t="s">
        <v>323</v>
      </c>
    </row>
    <row r="85" spans="1:4" ht="13.5" customHeight="1">
      <c r="A85" s="29" t="s">
        <v>324</v>
      </c>
      <c r="B85" s="29" t="s">
        <v>224</v>
      </c>
      <c r="C85" s="29" t="s">
        <v>325</v>
      </c>
      <c r="D85" s="30"/>
    </row>
    <row r="86" spans="1:4" ht="13.5" customHeight="1">
      <c r="A86" s="29" t="s">
        <v>326</v>
      </c>
      <c r="B86" s="29" t="s">
        <v>206</v>
      </c>
      <c r="C86" s="29"/>
      <c r="D86" s="30"/>
    </row>
    <row r="87" spans="1:4" ht="13.5" customHeight="1">
      <c r="A87" s="29" t="s">
        <v>327</v>
      </c>
      <c r="B87" s="29" t="s">
        <v>210</v>
      </c>
      <c r="C87" s="29" t="s">
        <v>328</v>
      </c>
      <c r="D87" s="30" t="s">
        <v>329</v>
      </c>
    </row>
    <row r="88" spans="1:4" ht="13.5" customHeight="1">
      <c r="A88" s="29" t="s">
        <v>330</v>
      </c>
      <c r="B88" s="29" t="s">
        <v>183</v>
      </c>
      <c r="C88" s="29"/>
      <c r="D88" s="30" t="s">
        <v>331</v>
      </c>
    </row>
    <row r="89" spans="1:4" ht="13.5" customHeight="1">
      <c r="A89" s="29" t="s">
        <v>332</v>
      </c>
      <c r="B89" s="29" t="s">
        <v>183</v>
      </c>
      <c r="C89" s="29" t="s">
        <v>333</v>
      </c>
      <c r="D89" s="30" t="s">
        <v>334</v>
      </c>
    </row>
    <row r="90" spans="1:4" ht="13.5" customHeight="1">
      <c r="A90" s="29" t="s">
        <v>335</v>
      </c>
      <c r="B90" s="29" t="s">
        <v>314</v>
      </c>
      <c r="C90" s="29"/>
      <c r="D90" s="30" t="s">
        <v>336</v>
      </c>
    </row>
    <row r="91" spans="1:4" ht="13.5" customHeight="1">
      <c r="A91" s="29" t="s">
        <v>337</v>
      </c>
      <c r="B91" s="29" t="s">
        <v>160</v>
      </c>
      <c r="C91" s="29"/>
      <c r="D91" s="30"/>
    </row>
    <row r="92" spans="1:4" ht="13.5" customHeight="1">
      <c r="A92" s="29" t="s">
        <v>338</v>
      </c>
      <c r="B92" s="29" t="s">
        <v>284</v>
      </c>
      <c r="C92" s="29"/>
      <c r="D92" s="30" t="s">
        <v>339</v>
      </c>
    </row>
    <row r="93" spans="1:4" ht="13.5" customHeight="1">
      <c r="A93" s="29" t="s">
        <v>340</v>
      </c>
      <c r="B93" s="29" t="s">
        <v>162</v>
      </c>
      <c r="C93" s="29"/>
      <c r="D93" s="30" t="s">
        <v>163</v>
      </c>
    </row>
    <row r="94" spans="1:4" ht="13.5" customHeight="1">
      <c r="A94" s="29" t="s">
        <v>341</v>
      </c>
      <c r="B94" s="29" t="s">
        <v>152</v>
      </c>
      <c r="C94" s="29"/>
      <c r="D94" s="30" t="s">
        <v>153</v>
      </c>
    </row>
    <row r="95" spans="1:4" ht="13.5" customHeight="1">
      <c r="A95" s="29" t="s">
        <v>342</v>
      </c>
      <c r="B95" s="29" t="s">
        <v>155</v>
      </c>
      <c r="C95" s="29"/>
      <c r="D95" s="30" t="s">
        <v>125</v>
      </c>
    </row>
    <row r="96" spans="1:4" ht="13.5" customHeight="1">
      <c r="A96" s="29" t="s">
        <v>343</v>
      </c>
      <c r="B96" s="29" t="s">
        <v>344</v>
      </c>
      <c r="C96" s="29" t="s">
        <v>345</v>
      </c>
      <c r="D96" s="30" t="s">
        <v>346</v>
      </c>
    </row>
    <row r="97" spans="1:4" ht="13.5" customHeight="1">
      <c r="A97" s="29" t="s">
        <v>347</v>
      </c>
      <c r="B97" s="29" t="s">
        <v>183</v>
      </c>
      <c r="C97" s="29"/>
      <c r="D97" s="30" t="s">
        <v>348</v>
      </c>
    </row>
    <row r="98" spans="1:4" ht="13.5" customHeight="1">
      <c r="A98" s="29" t="s">
        <v>349</v>
      </c>
      <c r="B98" s="29" t="s">
        <v>162</v>
      </c>
      <c r="C98" s="29"/>
      <c r="D98" s="30" t="s">
        <v>163</v>
      </c>
    </row>
    <row r="99" spans="1:4" ht="13.5" customHeight="1">
      <c r="A99" s="29" t="s">
        <v>350</v>
      </c>
      <c r="B99" s="29" t="s">
        <v>284</v>
      </c>
      <c r="C99" s="29" t="s">
        <v>351</v>
      </c>
      <c r="D99" s="30" t="s">
        <v>352</v>
      </c>
    </row>
    <row r="100" spans="1:4" ht="13.5" customHeight="1">
      <c r="A100" s="29" t="s">
        <v>353</v>
      </c>
      <c r="B100" s="29" t="s">
        <v>354</v>
      </c>
      <c r="C100" s="29" t="s">
        <v>355</v>
      </c>
      <c r="D100" s="30"/>
    </row>
    <row r="101" spans="1:4" ht="13.5" customHeight="1">
      <c r="A101" s="29" t="s">
        <v>356</v>
      </c>
      <c r="B101" s="29" t="s">
        <v>157</v>
      </c>
      <c r="C101" s="31" t="s">
        <v>357</v>
      </c>
      <c r="D101" s="30" t="s">
        <v>311</v>
      </c>
    </row>
    <row r="102" spans="1:4" ht="13.5" customHeight="1">
      <c r="A102" s="29" t="s">
        <v>358</v>
      </c>
      <c r="B102" s="29" t="s">
        <v>157</v>
      </c>
      <c r="C102" s="31" t="s">
        <v>357</v>
      </c>
      <c r="D102" s="30" t="s">
        <v>311</v>
      </c>
    </row>
    <row r="103" spans="1:4" ht="13.5" customHeight="1">
      <c r="A103" s="29" t="s">
        <v>359</v>
      </c>
      <c r="B103" s="29" t="s">
        <v>157</v>
      </c>
      <c r="C103" s="31" t="s">
        <v>357</v>
      </c>
      <c r="D103" s="30" t="s">
        <v>311</v>
      </c>
    </row>
    <row r="104" spans="1:4" ht="13.5" customHeight="1">
      <c r="A104" s="29" t="s">
        <v>360</v>
      </c>
      <c r="B104" s="29" t="s">
        <v>361</v>
      </c>
      <c r="C104" s="29" t="s">
        <v>242</v>
      </c>
      <c r="D104" s="30"/>
    </row>
    <row r="105" spans="1:4" ht="13.5" customHeight="1">
      <c r="A105" s="29" t="s">
        <v>362</v>
      </c>
      <c r="B105" s="29" t="s">
        <v>187</v>
      </c>
      <c r="C105" s="29"/>
      <c r="D105" s="30" t="s">
        <v>363</v>
      </c>
    </row>
    <row r="106" spans="1:4" ht="13.5" customHeight="1">
      <c r="A106" s="29" t="s">
        <v>364</v>
      </c>
      <c r="B106" s="29" t="s">
        <v>365</v>
      </c>
      <c r="C106" s="29"/>
      <c r="D106" s="30" t="s">
        <v>366</v>
      </c>
    </row>
    <row r="107" spans="1:4" ht="13.5" customHeight="1">
      <c r="A107" s="29" t="s">
        <v>367</v>
      </c>
      <c r="B107" s="29" t="s">
        <v>368</v>
      </c>
      <c r="C107" s="29"/>
      <c r="D107" s="30" t="s">
        <v>369</v>
      </c>
    </row>
    <row r="108" spans="1:4" ht="13.5" customHeight="1">
      <c r="A108" s="29" t="s">
        <v>370</v>
      </c>
      <c r="B108" s="29" t="s">
        <v>371</v>
      </c>
      <c r="C108" s="29"/>
      <c r="D108" s="30" t="s">
        <v>369</v>
      </c>
    </row>
    <row r="109" spans="1:4" ht="13.5" customHeight="1">
      <c r="A109" s="29" t="s">
        <v>372</v>
      </c>
      <c r="B109" s="29" t="s">
        <v>368</v>
      </c>
      <c r="C109" s="29"/>
      <c r="D109" s="30" t="s">
        <v>369</v>
      </c>
    </row>
    <row r="110" spans="1:4" ht="13.5" customHeight="1">
      <c r="A110" s="29" t="s">
        <v>373</v>
      </c>
      <c r="B110" s="29" t="s">
        <v>187</v>
      </c>
      <c r="C110" s="29"/>
      <c r="D110" s="30"/>
    </row>
    <row r="111" spans="1:4" ht="13.5" customHeight="1">
      <c r="A111" s="29" t="s">
        <v>374</v>
      </c>
      <c r="B111" s="29" t="s">
        <v>187</v>
      </c>
      <c r="C111" s="29"/>
      <c r="D111" s="30"/>
    </row>
    <row r="112" spans="1:4" ht="13.5" customHeight="1">
      <c r="A112" s="29" t="s">
        <v>375</v>
      </c>
      <c r="B112" s="29" t="s">
        <v>160</v>
      </c>
      <c r="C112" s="29" t="s">
        <v>376</v>
      </c>
      <c r="D112" s="30" t="s">
        <v>377</v>
      </c>
    </row>
    <row r="113" spans="1:4" ht="13.5" customHeight="1">
      <c r="A113" s="29" t="s">
        <v>378</v>
      </c>
      <c r="B113" s="29" t="s">
        <v>61</v>
      </c>
      <c r="C113" s="29" t="s">
        <v>379</v>
      </c>
      <c r="D113" s="30"/>
    </row>
    <row r="114" spans="1:4" ht="13.5" customHeight="1">
      <c r="A114" s="29" t="s">
        <v>380</v>
      </c>
      <c r="B114" s="29" t="s">
        <v>178</v>
      </c>
      <c r="C114" s="29" t="s">
        <v>381</v>
      </c>
      <c r="D114" s="30"/>
    </row>
    <row r="115" spans="1:4" ht="13.5" customHeight="1">
      <c r="A115" s="29" t="s">
        <v>382</v>
      </c>
      <c r="B115" s="29" t="s">
        <v>383</v>
      </c>
      <c r="C115" s="29" t="s">
        <v>384</v>
      </c>
      <c r="D115" s="30"/>
    </row>
    <row r="116" spans="1:4" ht="13.5" customHeight="1">
      <c r="A116" s="29" t="s">
        <v>385</v>
      </c>
      <c r="B116" s="29" t="s">
        <v>274</v>
      </c>
      <c r="C116" s="29"/>
      <c r="D116" s="30" t="s">
        <v>275</v>
      </c>
    </row>
    <row r="117" spans="1:4" ht="13.5" customHeight="1">
      <c r="A117" s="29" t="s">
        <v>386</v>
      </c>
      <c r="B117" s="29" t="s">
        <v>284</v>
      </c>
      <c r="C117" s="29"/>
      <c r="D117" s="30" t="s">
        <v>246</v>
      </c>
    </row>
    <row r="118" spans="1:4" ht="13.5" customHeight="1">
      <c r="A118" s="29" t="s">
        <v>387</v>
      </c>
      <c r="B118" s="29" t="s">
        <v>287</v>
      </c>
      <c r="C118" s="29"/>
      <c r="D118" s="30" t="s">
        <v>246</v>
      </c>
    </row>
    <row r="119" spans="1:4" ht="13.5" customHeight="1">
      <c r="A119" s="29" t="s">
        <v>388</v>
      </c>
      <c r="B119" s="29" t="s">
        <v>287</v>
      </c>
      <c r="C119" s="29" t="s">
        <v>389</v>
      </c>
      <c r="D119" s="30" t="s">
        <v>390</v>
      </c>
    </row>
    <row r="120" spans="1:4" ht="13.5" customHeight="1">
      <c r="A120" s="29" t="s">
        <v>391</v>
      </c>
      <c r="B120" s="29" t="s">
        <v>392</v>
      </c>
      <c r="C120" s="29"/>
      <c r="D120" s="30" t="s">
        <v>393</v>
      </c>
    </row>
    <row r="121" spans="1:4" ht="13.5" customHeight="1">
      <c r="A121" s="29" t="s">
        <v>394</v>
      </c>
      <c r="B121" s="29" t="s">
        <v>395</v>
      </c>
      <c r="C121" s="29" t="s">
        <v>396</v>
      </c>
      <c r="D121" s="30"/>
    </row>
    <row r="122" spans="1:4" ht="13.5" customHeight="1">
      <c r="A122" s="29" t="s">
        <v>397</v>
      </c>
      <c r="B122" s="29" t="s">
        <v>251</v>
      </c>
      <c r="C122" s="29"/>
      <c r="D122" s="30" t="s">
        <v>398</v>
      </c>
    </row>
    <row r="123" spans="1:4" ht="13.5" customHeight="1">
      <c r="A123" s="29" t="s">
        <v>399</v>
      </c>
      <c r="B123" s="29" t="s">
        <v>160</v>
      </c>
      <c r="C123" s="29" t="s">
        <v>400</v>
      </c>
      <c r="D123" s="30" t="s">
        <v>401</v>
      </c>
    </row>
    <row r="124" spans="1:4" ht="13.5" customHeight="1">
      <c r="A124" s="29" t="s">
        <v>402</v>
      </c>
      <c r="B124" s="29" t="s">
        <v>183</v>
      </c>
      <c r="C124" s="29" t="s">
        <v>403</v>
      </c>
      <c r="D124" s="30" t="s">
        <v>404</v>
      </c>
    </row>
    <row r="125" spans="1:4" ht="13.5" customHeight="1">
      <c r="A125" s="29" t="s">
        <v>405</v>
      </c>
      <c r="B125" s="29" t="s">
        <v>183</v>
      </c>
      <c r="C125" s="29" t="s">
        <v>406</v>
      </c>
      <c r="D125" s="30"/>
    </row>
    <row r="126" spans="1:4" ht="13.5" customHeight="1">
      <c r="A126" s="29" t="s">
        <v>407</v>
      </c>
      <c r="B126" s="29" t="s">
        <v>210</v>
      </c>
      <c r="C126" s="29" t="s">
        <v>408</v>
      </c>
      <c r="D126" s="30"/>
    </row>
    <row r="127" spans="1:4" ht="13.5" customHeight="1">
      <c r="A127" s="29" t="s">
        <v>409</v>
      </c>
      <c r="B127" s="29" t="s">
        <v>210</v>
      </c>
      <c r="C127" s="29" t="s">
        <v>410</v>
      </c>
      <c r="D127" s="30" t="s">
        <v>411</v>
      </c>
    </row>
    <row r="128" spans="1:4" ht="13.5" customHeight="1">
      <c r="A128" s="29" t="s">
        <v>278</v>
      </c>
      <c r="B128" s="29" t="s">
        <v>160</v>
      </c>
      <c r="C128" s="29" t="s">
        <v>412</v>
      </c>
      <c r="D128" s="30" t="s">
        <v>413</v>
      </c>
    </row>
    <row r="129" spans="1:4" ht="13.5" customHeight="1">
      <c r="A129" s="29" t="s">
        <v>414</v>
      </c>
      <c r="B129" s="29" t="s">
        <v>354</v>
      </c>
      <c r="C129" s="29"/>
      <c r="D129" s="30" t="s">
        <v>415</v>
      </c>
    </row>
    <row r="130" spans="1:4" ht="13.5" customHeight="1">
      <c r="A130" s="29" t="s">
        <v>416</v>
      </c>
      <c r="B130" s="29" t="s">
        <v>284</v>
      </c>
      <c r="C130" s="29"/>
      <c r="D130" s="30" t="s">
        <v>285</v>
      </c>
    </row>
    <row r="131" spans="1:4" ht="13.5" customHeight="1">
      <c r="A131" s="29" t="s">
        <v>416</v>
      </c>
      <c r="B131" s="29" t="s">
        <v>284</v>
      </c>
      <c r="C131" s="29" t="s">
        <v>417</v>
      </c>
      <c r="D131" s="30" t="s">
        <v>303</v>
      </c>
    </row>
    <row r="132" spans="1:4" ht="13.5" customHeight="1">
      <c r="A132" s="29" t="s">
        <v>418</v>
      </c>
      <c r="B132" s="29" t="s">
        <v>392</v>
      </c>
      <c r="C132" s="29"/>
      <c r="D132" s="30" t="s">
        <v>217</v>
      </c>
    </row>
    <row r="133" spans="1:4" ht="13.5" customHeight="1">
      <c r="A133" s="29" t="s">
        <v>419</v>
      </c>
      <c r="B133" s="29" t="s">
        <v>392</v>
      </c>
      <c r="C133" s="29"/>
      <c r="D133" s="30" t="s">
        <v>420</v>
      </c>
    </row>
    <row r="134" spans="1:4" ht="13.5" customHeight="1">
      <c r="A134" s="29" t="s">
        <v>421</v>
      </c>
      <c r="B134" s="29" t="s">
        <v>392</v>
      </c>
      <c r="C134" s="29"/>
      <c r="D134" s="30" t="s">
        <v>275</v>
      </c>
    </row>
    <row r="135" spans="1:4" ht="13.5" customHeight="1">
      <c r="A135" s="29" t="s">
        <v>422</v>
      </c>
      <c r="B135" s="29" t="s">
        <v>365</v>
      </c>
      <c r="C135" s="29" t="s">
        <v>423</v>
      </c>
      <c r="D135" s="30" t="s">
        <v>424</v>
      </c>
    </row>
    <row r="136" spans="1:4" ht="13.5" customHeight="1">
      <c r="A136" s="29" t="s">
        <v>425</v>
      </c>
      <c r="B136" s="29" t="s">
        <v>365</v>
      </c>
      <c r="C136" s="29" t="s">
        <v>426</v>
      </c>
      <c r="D136" s="30" t="s">
        <v>427</v>
      </c>
    </row>
    <row r="137" spans="1:4" ht="13.5" customHeight="1">
      <c r="A137" s="29" t="s">
        <v>428</v>
      </c>
      <c r="B137" s="29" t="s">
        <v>365</v>
      </c>
      <c r="C137" s="29" t="s">
        <v>429</v>
      </c>
      <c r="D137" s="30"/>
    </row>
    <row r="138" spans="1:4" ht="13.5" customHeight="1">
      <c r="A138" s="29" t="s">
        <v>430</v>
      </c>
      <c r="B138" s="29" t="s">
        <v>365</v>
      </c>
      <c r="C138" s="29" t="s">
        <v>431</v>
      </c>
      <c r="D138" s="30"/>
    </row>
    <row r="139" spans="1:4" ht="13.5" customHeight="1">
      <c r="A139" s="29" t="s">
        <v>432</v>
      </c>
      <c r="B139" s="29" t="s">
        <v>365</v>
      </c>
      <c r="C139" s="29" t="s">
        <v>433</v>
      </c>
      <c r="D139" s="30"/>
    </row>
    <row r="140" spans="1:4" ht="13.5" customHeight="1">
      <c r="A140" s="29" t="s">
        <v>434</v>
      </c>
      <c r="B140" s="29" t="s">
        <v>365</v>
      </c>
      <c r="C140" s="29"/>
      <c r="D140" s="30"/>
    </row>
    <row r="141" spans="1:4" ht="13.5" customHeight="1">
      <c r="A141" s="29" t="s">
        <v>435</v>
      </c>
      <c r="B141" s="29" t="s">
        <v>155</v>
      </c>
      <c r="C141" s="29" t="s">
        <v>436</v>
      </c>
      <c r="D141" s="30"/>
    </row>
    <row r="142" spans="1:4" ht="13.5" customHeight="1">
      <c r="A142" s="29" t="s">
        <v>437</v>
      </c>
      <c r="B142" s="29" t="s">
        <v>61</v>
      </c>
      <c r="C142" s="29" t="s">
        <v>438</v>
      </c>
      <c r="D142" s="30"/>
    </row>
    <row r="143" spans="1:4" ht="13.5" customHeight="1">
      <c r="A143" s="29" t="s">
        <v>439</v>
      </c>
      <c r="B143" s="29" t="s">
        <v>160</v>
      </c>
      <c r="C143" s="29" t="s">
        <v>440</v>
      </c>
      <c r="D143" s="30" t="s">
        <v>441</v>
      </c>
    </row>
    <row r="144" spans="1:4" ht="13.5" customHeight="1">
      <c r="A144" s="29" t="s">
        <v>442</v>
      </c>
      <c r="B144" s="29" t="s">
        <v>160</v>
      </c>
      <c r="C144" s="29" t="s">
        <v>443</v>
      </c>
      <c r="D144" s="30" t="s">
        <v>444</v>
      </c>
    </row>
    <row r="145" spans="1:4" ht="13.5" customHeight="1">
      <c r="A145" s="29" t="s">
        <v>445</v>
      </c>
      <c r="B145" s="29" t="s">
        <v>446</v>
      </c>
      <c r="C145" s="29" t="s">
        <v>447</v>
      </c>
      <c r="D145" s="30" t="s">
        <v>448</v>
      </c>
    </row>
    <row r="146" spans="1:4" ht="13.5" customHeight="1">
      <c r="A146" s="29" t="s">
        <v>449</v>
      </c>
      <c r="B146" s="29" t="s">
        <v>446</v>
      </c>
      <c r="C146" s="29" t="s">
        <v>450</v>
      </c>
      <c r="D146" s="30" t="s">
        <v>448</v>
      </c>
    </row>
    <row r="147" spans="1:4" ht="13.5" customHeight="1">
      <c r="A147" s="29" t="s">
        <v>451</v>
      </c>
      <c r="B147" s="29" t="s">
        <v>232</v>
      </c>
      <c r="C147" s="29" t="s">
        <v>452</v>
      </c>
      <c r="D147" s="30"/>
    </row>
    <row r="148" spans="1:4" ht="13.5" customHeight="1">
      <c r="A148" s="29" t="s">
        <v>453</v>
      </c>
      <c r="B148" s="29" t="s">
        <v>284</v>
      </c>
      <c r="C148" s="29" t="s">
        <v>454</v>
      </c>
      <c r="D148" s="32"/>
    </row>
    <row r="149" spans="1:4" ht="13.5" customHeight="1">
      <c r="A149" s="29" t="s">
        <v>455</v>
      </c>
      <c r="B149" s="29" t="s">
        <v>284</v>
      </c>
      <c r="C149" s="29" t="s">
        <v>456</v>
      </c>
      <c r="D149" s="30"/>
    </row>
    <row r="150" spans="1:4" ht="13.5" customHeight="1">
      <c r="A150" s="29" t="s">
        <v>457</v>
      </c>
      <c r="B150" s="29" t="s">
        <v>274</v>
      </c>
      <c r="C150" s="29"/>
      <c r="D150" s="30" t="s">
        <v>275</v>
      </c>
    </row>
    <row r="151" spans="1:4" ht="13.5" customHeight="1">
      <c r="A151" s="29" t="s">
        <v>458</v>
      </c>
      <c r="B151" s="29" t="s">
        <v>152</v>
      </c>
      <c r="C151" s="29"/>
      <c r="D151" s="30" t="s">
        <v>153</v>
      </c>
    </row>
    <row r="152" spans="1:4" ht="13.5" customHeight="1">
      <c r="A152" s="29" t="s">
        <v>459</v>
      </c>
      <c r="B152" s="29" t="s">
        <v>206</v>
      </c>
      <c r="C152" s="29" t="s">
        <v>460</v>
      </c>
      <c r="D152" s="30"/>
    </row>
    <row r="153" spans="1:4" ht="13.5" customHeight="1">
      <c r="A153" s="29" t="s">
        <v>461</v>
      </c>
      <c r="B153" s="29" t="s">
        <v>206</v>
      </c>
      <c r="C153" s="29" t="s">
        <v>460</v>
      </c>
      <c r="D153" s="30"/>
    </row>
    <row r="154" spans="1:4" ht="13.5" customHeight="1">
      <c r="A154" s="29" t="s">
        <v>462</v>
      </c>
      <c r="B154" s="29" t="s">
        <v>155</v>
      </c>
      <c r="C154" s="29" t="s">
        <v>463</v>
      </c>
      <c r="D154" s="30"/>
    </row>
    <row r="155" spans="1:4" ht="13.5" customHeight="1">
      <c r="A155" s="29" t="s">
        <v>464</v>
      </c>
      <c r="B155" s="29" t="s">
        <v>155</v>
      </c>
      <c r="C155" s="29"/>
      <c r="D155" s="30"/>
    </row>
    <row r="156" spans="1:4" ht="13.5" customHeight="1">
      <c r="A156" s="29" t="s">
        <v>465</v>
      </c>
      <c r="B156" s="29" t="s">
        <v>155</v>
      </c>
      <c r="C156" s="29"/>
      <c r="D156" s="30"/>
    </row>
    <row r="157" spans="1:4" ht="13.5" customHeight="1">
      <c r="A157" s="29" t="s">
        <v>466</v>
      </c>
      <c r="B157" s="29" t="s">
        <v>155</v>
      </c>
      <c r="C157" s="29" t="s">
        <v>467</v>
      </c>
      <c r="D157" s="30"/>
    </row>
    <row r="158" spans="1:4" ht="13.5" customHeight="1">
      <c r="A158" s="29" t="s">
        <v>468</v>
      </c>
      <c r="B158" s="29" t="s">
        <v>152</v>
      </c>
      <c r="C158" s="29" t="s">
        <v>469</v>
      </c>
      <c r="D158" s="30"/>
    </row>
    <row r="159" spans="1:4" ht="13.5" customHeight="1">
      <c r="A159" s="29" t="s">
        <v>470</v>
      </c>
      <c r="B159" s="29" t="s">
        <v>155</v>
      </c>
      <c r="C159" s="29"/>
      <c r="D159" s="30"/>
    </row>
    <row r="160" spans="1:4" ht="13.5" customHeight="1">
      <c r="A160" s="29" t="s">
        <v>471</v>
      </c>
      <c r="B160" s="29" t="s">
        <v>157</v>
      </c>
      <c r="C160" s="29"/>
      <c r="D160" s="30"/>
    </row>
    <row r="161" spans="1:4" ht="13.5" customHeight="1">
      <c r="A161" s="29" t="s">
        <v>472</v>
      </c>
      <c r="B161" s="29" t="s">
        <v>155</v>
      </c>
      <c r="C161" s="29" t="s">
        <v>473</v>
      </c>
      <c r="D161" s="30"/>
    </row>
    <row r="162" spans="1:4" ht="13.5" customHeight="1">
      <c r="A162" s="29" t="s">
        <v>474</v>
      </c>
      <c r="B162" s="29" t="s">
        <v>160</v>
      </c>
      <c r="C162" s="29"/>
      <c r="D162" s="30" t="s">
        <v>475</v>
      </c>
    </row>
    <row r="163" spans="1:4" ht="13.5" customHeight="1">
      <c r="A163" s="29" t="s">
        <v>476</v>
      </c>
      <c r="B163" s="29" t="s">
        <v>183</v>
      </c>
      <c r="C163" s="29" t="s">
        <v>331</v>
      </c>
      <c r="D163" s="30" t="s">
        <v>252</v>
      </c>
    </row>
    <row r="164" spans="1:4" ht="13.5" customHeight="1">
      <c r="A164" s="29" t="s">
        <v>477</v>
      </c>
      <c r="B164" s="29" t="s">
        <v>224</v>
      </c>
      <c r="C164" s="29"/>
      <c r="D164" s="30" t="s">
        <v>153</v>
      </c>
    </row>
    <row r="165" spans="1:4" ht="13.5" customHeight="1">
      <c r="A165" s="29" t="s">
        <v>478</v>
      </c>
      <c r="B165" s="29" t="s">
        <v>251</v>
      </c>
      <c r="C165" s="29"/>
      <c r="D165" s="30" t="s">
        <v>479</v>
      </c>
    </row>
    <row r="166" spans="1:4" ht="13.5" customHeight="1">
      <c r="A166" s="29" t="s">
        <v>480</v>
      </c>
      <c r="B166" s="29" t="s">
        <v>278</v>
      </c>
      <c r="C166" s="29" t="s">
        <v>481</v>
      </c>
      <c r="D166" s="30" t="s">
        <v>153</v>
      </c>
    </row>
    <row r="167" spans="1:4" ht="13.5" customHeight="1">
      <c r="A167" s="29" t="s">
        <v>482</v>
      </c>
      <c r="B167" s="29" t="s">
        <v>160</v>
      </c>
      <c r="C167" s="29"/>
      <c r="D167" s="30" t="s">
        <v>483</v>
      </c>
    </row>
    <row r="168" spans="1:4" ht="13.5" customHeight="1">
      <c r="A168" s="29" t="s">
        <v>484</v>
      </c>
      <c r="B168" s="29" t="s">
        <v>160</v>
      </c>
      <c r="C168" s="29"/>
      <c r="D168" s="30" t="s">
        <v>485</v>
      </c>
    </row>
    <row r="169" spans="1:4" ht="13.5" customHeight="1">
      <c r="A169" s="29" t="s">
        <v>486</v>
      </c>
      <c r="B169" s="29" t="s">
        <v>237</v>
      </c>
      <c r="C169" s="29"/>
      <c r="D169" s="30" t="s">
        <v>487</v>
      </c>
    </row>
    <row r="170" spans="1:4" ht="13.5" customHeight="1">
      <c r="A170" s="29" t="s">
        <v>488</v>
      </c>
      <c r="B170" s="29" t="s">
        <v>489</v>
      </c>
      <c r="C170" s="29"/>
      <c r="D170" s="30" t="s">
        <v>490</v>
      </c>
    </row>
    <row r="171" spans="1:4" ht="13.5" customHeight="1">
      <c r="A171" s="29" t="s">
        <v>491</v>
      </c>
      <c r="B171" s="29" t="s">
        <v>160</v>
      </c>
      <c r="C171" s="29" t="s">
        <v>492</v>
      </c>
      <c r="D171" s="30" t="s">
        <v>493</v>
      </c>
    </row>
    <row r="172" spans="1:4" ht="13.5" customHeight="1">
      <c r="A172" s="29" t="s">
        <v>494</v>
      </c>
      <c r="B172" s="29" t="s">
        <v>160</v>
      </c>
      <c r="C172" s="29" t="s">
        <v>495</v>
      </c>
      <c r="D172" s="30" t="s">
        <v>496</v>
      </c>
    </row>
    <row r="173" spans="1:4" ht="13.5" customHeight="1">
      <c r="A173" s="29" t="s">
        <v>497</v>
      </c>
      <c r="B173" s="29" t="s">
        <v>160</v>
      </c>
      <c r="C173" s="29"/>
      <c r="D173" s="30" t="s">
        <v>498</v>
      </c>
    </row>
    <row r="174" spans="1:4" ht="13.5" customHeight="1">
      <c r="A174" s="29" t="s">
        <v>499</v>
      </c>
      <c r="B174" s="29" t="s">
        <v>155</v>
      </c>
      <c r="C174" s="29" t="s">
        <v>119</v>
      </c>
      <c r="D174" s="30"/>
    </row>
    <row r="175" spans="1:4" ht="13.5" customHeight="1">
      <c r="A175" s="29" t="s">
        <v>500</v>
      </c>
      <c r="B175" s="29" t="s">
        <v>183</v>
      </c>
      <c r="C175" s="29" t="s">
        <v>501</v>
      </c>
      <c r="D175" s="30"/>
    </row>
    <row r="176" spans="1:4" ht="13.5" customHeight="1">
      <c r="A176" s="29" t="s">
        <v>502</v>
      </c>
      <c r="B176" s="29" t="s">
        <v>183</v>
      </c>
      <c r="C176" s="29" t="s">
        <v>503</v>
      </c>
      <c r="D176" s="30"/>
    </row>
    <row r="177" spans="1:4" ht="13.5" customHeight="1">
      <c r="A177" s="29" t="s">
        <v>504</v>
      </c>
      <c r="B177" s="29" t="s">
        <v>183</v>
      </c>
      <c r="C177" s="29"/>
      <c r="D177" s="30" t="s">
        <v>505</v>
      </c>
    </row>
    <row r="178" spans="1:4" ht="13.5" customHeight="1">
      <c r="A178" s="29" t="s">
        <v>504</v>
      </c>
      <c r="B178" s="29" t="s">
        <v>183</v>
      </c>
      <c r="C178" s="29"/>
      <c r="D178" s="30" t="s">
        <v>506</v>
      </c>
    </row>
    <row r="179" spans="1:4" ht="13.5" customHeight="1">
      <c r="A179" s="29" t="s">
        <v>504</v>
      </c>
      <c r="B179" s="29" t="s">
        <v>183</v>
      </c>
      <c r="C179" s="29"/>
      <c r="D179" s="30" t="s">
        <v>507</v>
      </c>
    </row>
    <row r="180" spans="1:4" ht="13.5" customHeight="1">
      <c r="A180" s="29" t="s">
        <v>508</v>
      </c>
      <c r="B180" s="29" t="s">
        <v>183</v>
      </c>
      <c r="C180" s="29"/>
      <c r="D180" s="30" t="s">
        <v>509</v>
      </c>
    </row>
    <row r="181" spans="1:4" ht="13.5" customHeight="1">
      <c r="A181" s="29" t="s">
        <v>510</v>
      </c>
      <c r="B181" s="29" t="s">
        <v>251</v>
      </c>
      <c r="C181" s="29"/>
      <c r="D181" s="30" t="s">
        <v>511</v>
      </c>
    </row>
    <row r="182" spans="1:4" ht="13.5" customHeight="1">
      <c r="A182" s="29" t="s">
        <v>512</v>
      </c>
      <c r="B182" s="29" t="s">
        <v>160</v>
      </c>
      <c r="C182" s="29"/>
      <c r="D182" s="30" t="s">
        <v>513</v>
      </c>
    </row>
    <row r="183" spans="1:4" ht="13.5" customHeight="1">
      <c r="A183" s="29" t="s">
        <v>512</v>
      </c>
      <c r="B183" s="29" t="s">
        <v>160</v>
      </c>
      <c r="C183" s="29" t="s">
        <v>514</v>
      </c>
      <c r="D183" s="30" t="s">
        <v>515</v>
      </c>
    </row>
    <row r="184" spans="1:4" ht="13.5" customHeight="1">
      <c r="A184" s="29" t="s">
        <v>516</v>
      </c>
      <c r="B184" s="29" t="s">
        <v>284</v>
      </c>
      <c r="C184" s="29" t="s">
        <v>517</v>
      </c>
      <c r="D184" s="30"/>
    </row>
    <row r="185" spans="1:4" ht="13.5" customHeight="1">
      <c r="A185" s="29" t="s">
        <v>518</v>
      </c>
      <c r="B185" s="29" t="s">
        <v>519</v>
      </c>
      <c r="C185" s="29"/>
      <c r="D185" s="30"/>
    </row>
    <row r="186" spans="1:4" ht="13.5" customHeight="1">
      <c r="A186" s="29" t="s">
        <v>520</v>
      </c>
      <c r="B186" s="29" t="s">
        <v>187</v>
      </c>
      <c r="C186" s="29"/>
      <c r="D186" s="30"/>
    </row>
    <row r="187" spans="1:4" ht="13.5" customHeight="1">
      <c r="A187" s="29" t="s">
        <v>521</v>
      </c>
      <c r="B187" s="29" t="s">
        <v>178</v>
      </c>
      <c r="C187" s="29" t="s">
        <v>522</v>
      </c>
      <c r="D187" s="30"/>
    </row>
    <row r="188" spans="1:4" ht="13.5" customHeight="1">
      <c r="A188" s="29" t="s">
        <v>523</v>
      </c>
      <c r="B188" s="29" t="s">
        <v>524</v>
      </c>
      <c r="C188" s="29" t="s">
        <v>525</v>
      </c>
      <c r="D188" s="30" t="s">
        <v>526</v>
      </c>
    </row>
    <row r="189" spans="1:4" ht="13.5" customHeight="1">
      <c r="A189" s="29" t="s">
        <v>527</v>
      </c>
      <c r="B189" s="29" t="s">
        <v>524</v>
      </c>
      <c r="C189" s="29" t="s">
        <v>528</v>
      </c>
      <c r="D189" s="30" t="s">
        <v>401</v>
      </c>
    </row>
    <row r="190" spans="1:4" ht="13.5" customHeight="1">
      <c r="A190" s="29" t="s">
        <v>529</v>
      </c>
      <c r="B190" s="29" t="s">
        <v>524</v>
      </c>
      <c r="C190" s="29" t="s">
        <v>530</v>
      </c>
      <c r="D190" s="30" t="s">
        <v>531</v>
      </c>
    </row>
    <row r="191" spans="1:4" ht="13.5" customHeight="1">
      <c r="A191" s="29" t="s">
        <v>532</v>
      </c>
      <c r="B191" s="29" t="s">
        <v>533</v>
      </c>
      <c r="C191" s="29" t="s">
        <v>534</v>
      </c>
      <c r="D191" s="30" t="s">
        <v>401</v>
      </c>
    </row>
    <row r="192" spans="1:4" ht="13.5" customHeight="1">
      <c r="A192" s="29" t="s">
        <v>535</v>
      </c>
      <c r="B192" s="29" t="s">
        <v>178</v>
      </c>
      <c r="C192" s="29" t="s">
        <v>331</v>
      </c>
      <c r="D192" s="30"/>
    </row>
    <row r="193" spans="1:4" ht="13.5" customHeight="1">
      <c r="A193" s="29" t="s">
        <v>536</v>
      </c>
      <c r="B193" s="29" t="s">
        <v>176</v>
      </c>
      <c r="C193" s="29"/>
      <c r="D193" s="30" t="s">
        <v>147</v>
      </c>
    </row>
    <row r="194" spans="1:4" ht="13.5" customHeight="1">
      <c r="A194" s="29" t="s">
        <v>537</v>
      </c>
      <c r="B194" s="29" t="s">
        <v>178</v>
      </c>
      <c r="C194" s="29" t="s">
        <v>538</v>
      </c>
      <c r="D194" s="30"/>
    </row>
    <row r="195" spans="1:4" ht="13.5" customHeight="1">
      <c r="A195" s="29" t="s">
        <v>539</v>
      </c>
      <c r="B195" s="29" t="s">
        <v>284</v>
      </c>
      <c r="C195" s="29" t="s">
        <v>540</v>
      </c>
      <c r="D195" s="30"/>
    </row>
    <row r="196" spans="1:4" ht="13.5" customHeight="1">
      <c r="A196" s="29" t="s">
        <v>541</v>
      </c>
      <c r="B196" s="29" t="s">
        <v>263</v>
      </c>
      <c r="C196" s="29"/>
      <c r="D196" s="30" t="s">
        <v>542</v>
      </c>
    </row>
    <row r="197" spans="1:4" ht="13.5" customHeight="1">
      <c r="A197" s="29" t="s">
        <v>543</v>
      </c>
      <c r="B197" s="29" t="s">
        <v>183</v>
      </c>
      <c r="C197" s="29"/>
      <c r="D197" s="30" t="s">
        <v>544</v>
      </c>
    </row>
    <row r="198" spans="1:4" ht="13.5" customHeight="1">
      <c r="A198" s="29" t="s">
        <v>545</v>
      </c>
      <c r="B198" s="29" t="s">
        <v>160</v>
      </c>
      <c r="C198" s="29" t="s">
        <v>546</v>
      </c>
      <c r="D198" s="30"/>
    </row>
    <row r="199" spans="1:4" ht="13.5" customHeight="1">
      <c r="A199" s="29" t="s">
        <v>547</v>
      </c>
      <c r="B199" s="29" t="s">
        <v>548</v>
      </c>
      <c r="C199" s="29" t="s">
        <v>549</v>
      </c>
      <c r="D199" s="30"/>
    </row>
    <row r="200" spans="1:4" ht="13.5" customHeight="1">
      <c r="A200" s="29" t="s">
        <v>550</v>
      </c>
      <c r="B200" s="29" t="s">
        <v>263</v>
      </c>
      <c r="C200" s="29" t="s">
        <v>551</v>
      </c>
      <c r="D200" s="30" t="s">
        <v>552</v>
      </c>
    </row>
    <row r="201" spans="1:4" ht="13.5" customHeight="1">
      <c r="A201" s="29" t="s">
        <v>553</v>
      </c>
      <c r="B201" s="29" t="s">
        <v>160</v>
      </c>
      <c r="C201" s="29" t="s">
        <v>554</v>
      </c>
      <c r="D201" s="30" t="s">
        <v>204</v>
      </c>
    </row>
    <row r="202" spans="1:4" ht="13.5" customHeight="1">
      <c r="A202" s="29" t="s">
        <v>555</v>
      </c>
      <c r="B202" s="29" t="s">
        <v>229</v>
      </c>
      <c r="C202" s="29" t="s">
        <v>556</v>
      </c>
      <c r="D202" s="30" t="s">
        <v>557</v>
      </c>
    </row>
    <row r="203" spans="1:4" ht="13.5" customHeight="1">
      <c r="A203" s="29" t="s">
        <v>558</v>
      </c>
      <c r="B203" s="29" t="s">
        <v>559</v>
      </c>
      <c r="C203" s="29" t="s">
        <v>285</v>
      </c>
      <c r="D203" s="30" t="s">
        <v>560</v>
      </c>
    </row>
    <row r="204" spans="1:4" ht="13.5" customHeight="1">
      <c r="A204" s="29" t="s">
        <v>561</v>
      </c>
      <c r="B204" s="29" t="s">
        <v>559</v>
      </c>
      <c r="C204" s="29" t="s">
        <v>352</v>
      </c>
      <c r="D204" s="30" t="s">
        <v>562</v>
      </c>
    </row>
    <row r="205" spans="1:4" ht="13.5" customHeight="1">
      <c r="A205" s="29" t="s">
        <v>563</v>
      </c>
      <c r="B205" s="29" t="s">
        <v>559</v>
      </c>
      <c r="C205" s="29" t="s">
        <v>564</v>
      </c>
      <c r="D205" s="30" t="s">
        <v>562</v>
      </c>
    </row>
    <row r="206" spans="1:4" ht="13.5" customHeight="1">
      <c r="A206" s="29" t="s">
        <v>565</v>
      </c>
      <c r="B206" s="29" t="s">
        <v>446</v>
      </c>
      <c r="C206" s="29" t="s">
        <v>566</v>
      </c>
      <c r="D206" s="30"/>
    </row>
    <row r="207" spans="1:4" ht="13.5" customHeight="1">
      <c r="A207" s="29" t="s">
        <v>567</v>
      </c>
      <c r="B207" s="29" t="s">
        <v>176</v>
      </c>
      <c r="C207" s="29"/>
      <c r="D207" s="30" t="s">
        <v>153</v>
      </c>
    </row>
    <row r="208" spans="1:4" ht="13.5" customHeight="1">
      <c r="A208" s="29" t="s">
        <v>568</v>
      </c>
      <c r="B208" s="29" t="s">
        <v>287</v>
      </c>
      <c r="C208" s="29"/>
      <c r="D208" s="30" t="s">
        <v>515</v>
      </c>
    </row>
    <row r="209" spans="1:4" ht="13.5" customHeight="1">
      <c r="A209" s="29" t="s">
        <v>569</v>
      </c>
      <c r="B209" s="29" t="s">
        <v>178</v>
      </c>
      <c r="C209" s="29"/>
      <c r="D209" s="30"/>
    </row>
    <row r="210" spans="1:4" ht="13.5" customHeight="1">
      <c r="A210" s="29" t="s">
        <v>570</v>
      </c>
      <c r="B210" s="29" t="s">
        <v>248</v>
      </c>
      <c r="C210" s="29"/>
      <c r="D210" s="30" t="s">
        <v>571</v>
      </c>
    </row>
    <row r="211" spans="1:4" ht="13.5" customHeight="1">
      <c r="A211" s="29" t="s">
        <v>572</v>
      </c>
      <c r="B211" s="29" t="s">
        <v>210</v>
      </c>
      <c r="C211" s="29" t="s">
        <v>573</v>
      </c>
      <c r="D211" s="30"/>
    </row>
    <row r="212" spans="1:4" ht="13.5" customHeight="1">
      <c r="A212" s="29" t="s">
        <v>574</v>
      </c>
      <c r="B212" s="29" t="s">
        <v>575</v>
      </c>
      <c r="C212" s="29" t="s">
        <v>576</v>
      </c>
      <c r="D212" s="30" t="s">
        <v>577</v>
      </c>
    </row>
    <row r="213" spans="1:4" ht="13.5" customHeight="1">
      <c r="A213" s="29" t="s">
        <v>578</v>
      </c>
      <c r="B213" s="29" t="s">
        <v>187</v>
      </c>
      <c r="C213" s="29" t="s">
        <v>579</v>
      </c>
      <c r="D213" s="30"/>
    </row>
    <row r="214" spans="1:4" ht="13.5" customHeight="1">
      <c r="A214" s="29" t="s">
        <v>580</v>
      </c>
      <c r="B214" s="29" t="s">
        <v>160</v>
      </c>
      <c r="C214" s="29"/>
      <c r="D214" s="30" t="s">
        <v>204</v>
      </c>
    </row>
    <row r="215" spans="1:4" ht="13.5" customHeight="1">
      <c r="A215" s="29" t="s">
        <v>581</v>
      </c>
      <c r="B215" s="29" t="s">
        <v>210</v>
      </c>
      <c r="C215" s="29" t="s">
        <v>582</v>
      </c>
      <c r="D215" s="30"/>
    </row>
    <row r="216" spans="1:4" ht="13.5" customHeight="1">
      <c r="A216" s="29" t="s">
        <v>583</v>
      </c>
      <c r="B216" s="29" t="s">
        <v>176</v>
      </c>
      <c r="C216" s="29"/>
      <c r="D216" s="30"/>
    </row>
    <row r="217" spans="1:4" ht="13.5" customHeight="1">
      <c r="A217" s="29" t="s">
        <v>311</v>
      </c>
      <c r="B217" s="29" t="s">
        <v>187</v>
      </c>
      <c r="C217" s="29" t="s">
        <v>584</v>
      </c>
      <c r="D217" s="30"/>
    </row>
    <row r="218" spans="1:4" ht="13.5" customHeight="1">
      <c r="A218" s="29" t="s">
        <v>585</v>
      </c>
      <c r="B218" s="29" t="s">
        <v>187</v>
      </c>
      <c r="C218" s="29"/>
      <c r="D218" s="30"/>
    </row>
    <row r="219" spans="1:4" ht="13.5" customHeight="1">
      <c r="A219" s="29" t="s">
        <v>586</v>
      </c>
      <c r="B219" s="29" t="s">
        <v>587</v>
      </c>
      <c r="C219" s="29"/>
      <c r="D219" s="30" t="s">
        <v>265</v>
      </c>
    </row>
    <row r="220" spans="1:4" ht="13.5" customHeight="1">
      <c r="A220" s="29" t="s">
        <v>588</v>
      </c>
      <c r="B220" s="29" t="s">
        <v>206</v>
      </c>
      <c r="C220" s="29" t="s">
        <v>589</v>
      </c>
      <c r="D220" s="30"/>
    </row>
    <row r="221" spans="1:4" ht="13.5" customHeight="1">
      <c r="A221" s="29" t="s">
        <v>590</v>
      </c>
      <c r="B221" s="29" t="s">
        <v>187</v>
      </c>
      <c r="C221" s="29"/>
      <c r="D221" s="30"/>
    </row>
    <row r="222" spans="1:4" ht="13.5" customHeight="1">
      <c r="A222" s="29" t="s">
        <v>591</v>
      </c>
      <c r="B222" s="29" t="s">
        <v>187</v>
      </c>
      <c r="C222" s="29"/>
      <c r="D222" s="30"/>
    </row>
    <row r="223" spans="1:4" ht="13.5" customHeight="1">
      <c r="A223" s="29" t="s">
        <v>592</v>
      </c>
      <c r="B223" s="29" t="s">
        <v>187</v>
      </c>
      <c r="C223" s="29"/>
      <c r="D223" s="30"/>
    </row>
    <row r="224" spans="1:4" ht="13.5" customHeight="1">
      <c r="A224" s="29" t="s">
        <v>412</v>
      </c>
      <c r="B224" s="29" t="s">
        <v>145</v>
      </c>
      <c r="C224" s="29"/>
      <c r="D224" s="30" t="s">
        <v>323</v>
      </c>
    </row>
    <row r="225" spans="1:4" ht="13.5" customHeight="1">
      <c r="A225" s="29" t="s">
        <v>593</v>
      </c>
      <c r="B225" s="29" t="s">
        <v>237</v>
      </c>
      <c r="C225" s="29" t="s">
        <v>594</v>
      </c>
      <c r="D225" s="30" t="s">
        <v>595</v>
      </c>
    </row>
    <row r="226" spans="1:4" ht="13.5" customHeight="1">
      <c r="A226" s="29" t="s">
        <v>596</v>
      </c>
      <c r="B226" s="29" t="s">
        <v>237</v>
      </c>
      <c r="C226" s="29" t="s">
        <v>366</v>
      </c>
      <c r="D226" s="30" t="s">
        <v>597</v>
      </c>
    </row>
    <row r="227" spans="1:4" ht="13.5" customHeight="1">
      <c r="A227" s="29" t="s">
        <v>598</v>
      </c>
      <c r="B227" s="29" t="s">
        <v>237</v>
      </c>
      <c r="C227" s="29" t="s">
        <v>599</v>
      </c>
      <c r="D227" s="30"/>
    </row>
    <row r="228" spans="1:4" ht="13.5" customHeight="1">
      <c r="A228" s="29" t="s">
        <v>600</v>
      </c>
      <c r="B228" s="29" t="s">
        <v>152</v>
      </c>
      <c r="C228" s="29"/>
      <c r="D228" s="30" t="s">
        <v>153</v>
      </c>
    </row>
    <row r="229" spans="1:4" ht="13.5" customHeight="1">
      <c r="A229" s="29" t="s">
        <v>600</v>
      </c>
      <c r="B229" s="29" t="s">
        <v>155</v>
      </c>
      <c r="C229" s="29" t="s">
        <v>601</v>
      </c>
      <c r="D229" s="30"/>
    </row>
    <row r="230" spans="1:4" ht="13.5" customHeight="1">
      <c r="A230" s="29" t="s">
        <v>602</v>
      </c>
      <c r="B230" s="29" t="s">
        <v>187</v>
      </c>
      <c r="C230" s="29" t="s">
        <v>603</v>
      </c>
      <c r="D230" s="30"/>
    </row>
    <row r="231" spans="1:4" ht="13.5" customHeight="1">
      <c r="A231" s="29" t="s">
        <v>604</v>
      </c>
      <c r="B231" s="29" t="s">
        <v>187</v>
      </c>
      <c r="C231" s="29"/>
      <c r="D231" s="30"/>
    </row>
    <row r="232" spans="1:4" ht="13.5" customHeight="1">
      <c r="A232" s="29" t="s">
        <v>605</v>
      </c>
      <c r="B232" s="29" t="s">
        <v>187</v>
      </c>
      <c r="C232" s="29" t="s">
        <v>606</v>
      </c>
      <c r="D232" s="30"/>
    </row>
    <row r="233" spans="1:4" ht="13.5" customHeight="1">
      <c r="A233" s="29" t="s">
        <v>607</v>
      </c>
      <c r="B233" s="29" t="s">
        <v>187</v>
      </c>
      <c r="C233" s="29"/>
      <c r="D233" s="30"/>
    </row>
    <row r="234" spans="1:4" ht="13.5" customHeight="1">
      <c r="A234" s="29" t="s">
        <v>608</v>
      </c>
      <c r="B234" s="29" t="s">
        <v>187</v>
      </c>
      <c r="C234" s="29"/>
      <c r="D234" s="30"/>
    </row>
    <row r="235" spans="1:4" ht="13.5" customHeight="1">
      <c r="A235" s="29" t="s">
        <v>609</v>
      </c>
      <c r="B235" s="29" t="s">
        <v>187</v>
      </c>
      <c r="C235" s="29"/>
      <c r="D235" s="30"/>
    </row>
    <row r="236" spans="1:4" ht="13.5" customHeight="1">
      <c r="A236" s="29" t="s">
        <v>610</v>
      </c>
      <c r="B236" s="29" t="s">
        <v>187</v>
      </c>
      <c r="C236" s="29"/>
      <c r="D236" s="30"/>
    </row>
    <row r="237" spans="1:4" ht="13.5" customHeight="1">
      <c r="A237" s="29" t="s">
        <v>611</v>
      </c>
      <c r="B237" s="29" t="s">
        <v>587</v>
      </c>
      <c r="C237" s="29"/>
      <c r="D237" s="30" t="s">
        <v>612</v>
      </c>
    </row>
    <row r="238" spans="1:4" ht="13.5" customHeight="1">
      <c r="A238" s="29" t="s">
        <v>613</v>
      </c>
      <c r="B238" s="29" t="s">
        <v>614</v>
      </c>
      <c r="C238" s="29" t="s">
        <v>615</v>
      </c>
      <c r="D238" s="30" t="s">
        <v>616</v>
      </c>
    </row>
    <row r="239" spans="1:4" ht="13.5" customHeight="1">
      <c r="A239" s="29" t="s">
        <v>617</v>
      </c>
      <c r="B239" s="29" t="s">
        <v>618</v>
      </c>
      <c r="C239" s="29" t="s">
        <v>619</v>
      </c>
      <c r="D239" s="30"/>
    </row>
    <row r="240" spans="1:4" ht="13.5" customHeight="1">
      <c r="A240" s="29" t="s">
        <v>620</v>
      </c>
      <c r="B240" s="29" t="s">
        <v>94</v>
      </c>
      <c r="C240" s="29"/>
      <c r="D240" s="30"/>
    </row>
    <row r="241" spans="1:4" ht="13.5" customHeight="1">
      <c r="A241" s="29" t="s">
        <v>621</v>
      </c>
      <c r="B241" s="29" t="s">
        <v>548</v>
      </c>
      <c r="C241" s="29" t="s">
        <v>622</v>
      </c>
      <c r="D241" s="30"/>
    </row>
    <row r="242" spans="1:4" ht="13.5" customHeight="1">
      <c r="A242" s="29" t="s">
        <v>623</v>
      </c>
      <c r="B242" s="29" t="s">
        <v>187</v>
      </c>
      <c r="C242" s="29"/>
      <c r="D242" s="30"/>
    </row>
    <row r="243" spans="1:4" ht="13.5" customHeight="1">
      <c r="A243" s="29" t="s">
        <v>624</v>
      </c>
      <c r="B243" s="29" t="s">
        <v>176</v>
      </c>
      <c r="C243" s="29"/>
      <c r="D243" s="30" t="s">
        <v>625</v>
      </c>
    </row>
    <row r="244" spans="1:4" ht="13.5" customHeight="1">
      <c r="A244" s="29" t="s">
        <v>626</v>
      </c>
      <c r="B244" s="29" t="s">
        <v>178</v>
      </c>
      <c r="C244" s="29"/>
      <c r="D244" s="30" t="s">
        <v>627</v>
      </c>
    </row>
    <row r="245" spans="1:4" ht="13.5" customHeight="1">
      <c r="A245" s="29" t="s">
        <v>628</v>
      </c>
      <c r="B245" s="29" t="s">
        <v>183</v>
      </c>
      <c r="C245" s="29" t="s">
        <v>629</v>
      </c>
      <c r="D245" s="30" t="s">
        <v>630</v>
      </c>
    </row>
    <row r="246" spans="1:4" ht="13.5" customHeight="1">
      <c r="A246" s="29" t="s">
        <v>631</v>
      </c>
      <c r="B246" s="29" t="s">
        <v>632</v>
      </c>
      <c r="C246" s="29" t="s">
        <v>633</v>
      </c>
      <c r="D246" s="30" t="s">
        <v>634</v>
      </c>
    </row>
    <row r="247" spans="1:4" ht="13.5" customHeight="1">
      <c r="A247" s="29" t="s">
        <v>635</v>
      </c>
      <c r="B247" s="29" t="s">
        <v>176</v>
      </c>
      <c r="C247" s="29"/>
      <c r="D247" s="30" t="s">
        <v>625</v>
      </c>
    </row>
    <row r="248" spans="1:4" ht="13.5" customHeight="1">
      <c r="A248" s="29" t="s">
        <v>636</v>
      </c>
      <c r="B248" s="29" t="s">
        <v>637</v>
      </c>
      <c r="C248" s="29" t="s">
        <v>638</v>
      </c>
      <c r="D248" s="30" t="s">
        <v>639</v>
      </c>
    </row>
    <row r="249" spans="1:4" ht="13.5" customHeight="1">
      <c r="A249" s="29" t="s">
        <v>640</v>
      </c>
      <c r="B249" s="29" t="s">
        <v>187</v>
      </c>
      <c r="C249" s="29"/>
      <c r="D249" s="30"/>
    </row>
    <row r="250" spans="1:4" ht="13.5" customHeight="1">
      <c r="A250" s="29" t="s">
        <v>641</v>
      </c>
      <c r="B250" s="29" t="s">
        <v>300</v>
      </c>
      <c r="C250" s="29" t="s">
        <v>642</v>
      </c>
      <c r="D250" s="30" t="s">
        <v>643</v>
      </c>
    </row>
    <row r="251" spans="1:4" ht="13.5" customHeight="1">
      <c r="A251" s="29" t="s">
        <v>644</v>
      </c>
      <c r="B251" s="29" t="s">
        <v>395</v>
      </c>
      <c r="C251" s="29" t="s">
        <v>645</v>
      </c>
      <c r="D251" s="30"/>
    </row>
    <row r="252" spans="1:4" ht="13.5" customHeight="1">
      <c r="A252" s="29" t="s">
        <v>646</v>
      </c>
      <c r="B252" s="29" t="s">
        <v>183</v>
      </c>
      <c r="C252" s="29"/>
      <c r="D252" s="30" t="s">
        <v>346</v>
      </c>
    </row>
    <row r="253" spans="1:4" ht="13.5" customHeight="1">
      <c r="A253" s="29" t="s">
        <v>647</v>
      </c>
      <c r="B253" s="29" t="s">
        <v>162</v>
      </c>
      <c r="C253" s="29"/>
      <c r="D253" s="30" t="s">
        <v>153</v>
      </c>
    </row>
    <row r="254" spans="1:4" ht="13.5" customHeight="1">
      <c r="A254" s="29" t="s">
        <v>648</v>
      </c>
      <c r="B254" s="29" t="s">
        <v>649</v>
      </c>
      <c r="C254" s="29" t="s">
        <v>366</v>
      </c>
      <c r="D254" s="30" t="s">
        <v>612</v>
      </c>
    </row>
    <row r="255" spans="1:4" ht="13.5" customHeight="1">
      <c r="A255" s="29" t="s">
        <v>650</v>
      </c>
      <c r="B255" s="29" t="s">
        <v>651</v>
      </c>
      <c r="C255" s="29"/>
      <c r="D255" s="30" t="s">
        <v>163</v>
      </c>
    </row>
    <row r="256" spans="1:4" ht="13.5" customHeight="1">
      <c r="A256" s="29" t="s">
        <v>652</v>
      </c>
      <c r="B256" s="29" t="s">
        <v>651</v>
      </c>
      <c r="C256" s="29"/>
      <c r="D256" s="30" t="s">
        <v>653</v>
      </c>
    </row>
    <row r="257" spans="1:4" ht="13.5" customHeight="1">
      <c r="A257" s="29" t="s">
        <v>654</v>
      </c>
      <c r="B257" s="29" t="s">
        <v>651</v>
      </c>
      <c r="C257" s="29"/>
      <c r="D257" s="30" t="s">
        <v>163</v>
      </c>
    </row>
    <row r="258" spans="1:4" ht="13.5" customHeight="1">
      <c r="A258" s="29" t="s">
        <v>655</v>
      </c>
      <c r="B258" s="29" t="s">
        <v>651</v>
      </c>
      <c r="C258" s="29"/>
      <c r="D258" s="30" t="s">
        <v>163</v>
      </c>
    </row>
    <row r="259" spans="1:4" ht="13.5" customHeight="1">
      <c r="A259" s="29" t="s">
        <v>656</v>
      </c>
      <c r="B259" s="29" t="s">
        <v>651</v>
      </c>
      <c r="C259" s="29"/>
      <c r="D259" s="30" t="s">
        <v>653</v>
      </c>
    </row>
    <row r="260" spans="1:4" ht="13.5" customHeight="1">
      <c r="A260" s="29" t="s">
        <v>657</v>
      </c>
      <c r="B260" s="29" t="s">
        <v>651</v>
      </c>
      <c r="C260" s="29"/>
      <c r="D260" s="30" t="s">
        <v>163</v>
      </c>
    </row>
    <row r="261" spans="1:4" ht="13.5" customHeight="1">
      <c r="A261" s="29" t="s">
        <v>658</v>
      </c>
      <c r="B261" s="29" t="s">
        <v>659</v>
      </c>
      <c r="C261" s="29" t="s">
        <v>660</v>
      </c>
      <c r="D261" s="30"/>
    </row>
    <row r="262" spans="1:4" ht="13.5" customHeight="1">
      <c r="A262" s="29" t="s">
        <v>661</v>
      </c>
      <c r="B262" s="29" t="s">
        <v>662</v>
      </c>
      <c r="C262" s="29"/>
      <c r="D262" s="30" t="s">
        <v>663</v>
      </c>
    </row>
    <row r="263" spans="1:4" ht="13.5" customHeight="1">
      <c r="A263" s="29" t="s">
        <v>664</v>
      </c>
      <c r="B263" s="29" t="s">
        <v>160</v>
      </c>
      <c r="C263" s="29" t="s">
        <v>665</v>
      </c>
      <c r="D263" s="30" t="s">
        <v>666</v>
      </c>
    </row>
    <row r="264" spans="1:4" ht="13.5" customHeight="1">
      <c r="A264" s="29" t="s">
        <v>667</v>
      </c>
      <c r="B264" s="29" t="s">
        <v>183</v>
      </c>
      <c r="C264" s="29"/>
      <c r="D264" s="30"/>
    </row>
    <row r="265" spans="1:4" ht="13.5" customHeight="1">
      <c r="A265" s="29" t="s">
        <v>668</v>
      </c>
      <c r="B265" s="29" t="s">
        <v>187</v>
      </c>
      <c r="C265" s="29"/>
      <c r="D265" s="30"/>
    </row>
    <row r="266" spans="1:4" ht="13.5" customHeight="1">
      <c r="A266" s="29" t="s">
        <v>669</v>
      </c>
      <c r="B266" s="29" t="s">
        <v>187</v>
      </c>
      <c r="C266" s="29"/>
      <c r="D266" s="30"/>
    </row>
    <row r="267" spans="1:4" ht="13.5" customHeight="1">
      <c r="A267" s="29" t="s">
        <v>670</v>
      </c>
      <c r="B267" s="29" t="s">
        <v>187</v>
      </c>
      <c r="C267" s="29"/>
      <c r="D267" s="30"/>
    </row>
    <row r="268" spans="1:4" ht="13.5" customHeight="1">
      <c r="A268" s="29" t="s">
        <v>671</v>
      </c>
      <c r="B268" s="29" t="s">
        <v>187</v>
      </c>
      <c r="C268" s="29"/>
      <c r="D268" s="30"/>
    </row>
    <row r="269" spans="1:4" ht="13.5" customHeight="1">
      <c r="A269" s="29" t="s">
        <v>672</v>
      </c>
      <c r="B269" s="29" t="s">
        <v>187</v>
      </c>
      <c r="C269" s="29"/>
      <c r="D269" s="30"/>
    </row>
    <row r="270" spans="1:4" ht="13.5" customHeight="1">
      <c r="A270" s="29" t="s">
        <v>673</v>
      </c>
      <c r="B270" s="29" t="s">
        <v>187</v>
      </c>
      <c r="C270" s="29" t="s">
        <v>674</v>
      </c>
      <c r="D270" s="30"/>
    </row>
    <row r="271" spans="1:4" ht="13.5" customHeight="1">
      <c r="A271" s="29" t="s">
        <v>675</v>
      </c>
      <c r="B271" s="29" t="s">
        <v>187</v>
      </c>
      <c r="C271" s="29"/>
      <c r="D271" s="30"/>
    </row>
    <row r="272" spans="1:4" ht="13.5" customHeight="1">
      <c r="A272" s="29" t="s">
        <v>676</v>
      </c>
      <c r="B272" s="29" t="s">
        <v>187</v>
      </c>
      <c r="C272" s="29"/>
      <c r="D272" s="30"/>
    </row>
    <row r="273" spans="1:4" ht="13.5" customHeight="1">
      <c r="A273" s="29" t="s">
        <v>677</v>
      </c>
      <c r="B273" s="29" t="s">
        <v>187</v>
      </c>
      <c r="C273" s="29" t="s">
        <v>678</v>
      </c>
      <c r="D273" s="30"/>
    </row>
    <row r="274" spans="1:4" ht="13.5" customHeight="1">
      <c r="A274" s="29" t="s">
        <v>679</v>
      </c>
      <c r="B274" s="29" t="s">
        <v>160</v>
      </c>
      <c r="C274" s="29" t="s">
        <v>680</v>
      </c>
      <c r="D274" s="30" t="s">
        <v>448</v>
      </c>
    </row>
    <row r="275" spans="1:4" ht="13.5" customHeight="1">
      <c r="A275" s="29" t="s">
        <v>681</v>
      </c>
      <c r="B275" s="29" t="s">
        <v>157</v>
      </c>
      <c r="C275" s="29"/>
      <c r="D275" s="30"/>
    </row>
    <row r="276" spans="1:4" ht="13.5" customHeight="1">
      <c r="A276" s="29" t="s">
        <v>682</v>
      </c>
      <c r="B276" s="29" t="s">
        <v>162</v>
      </c>
      <c r="C276" s="29"/>
      <c r="D276" s="30" t="s">
        <v>163</v>
      </c>
    </row>
    <row r="277" spans="1:4" ht="13.5" customHeight="1">
      <c r="A277" s="29" t="s">
        <v>683</v>
      </c>
      <c r="B277" s="29" t="s">
        <v>187</v>
      </c>
      <c r="C277" s="29"/>
      <c r="D277" s="30"/>
    </row>
    <row r="278" spans="1:4" ht="13.5" customHeight="1">
      <c r="A278" s="29" t="s">
        <v>684</v>
      </c>
      <c r="B278" s="29" t="s">
        <v>187</v>
      </c>
      <c r="C278" s="29"/>
      <c r="D278" s="30"/>
    </row>
    <row r="279" spans="1:4" ht="13.5" customHeight="1">
      <c r="A279" s="29" t="s">
        <v>685</v>
      </c>
      <c r="B279" s="29" t="s">
        <v>176</v>
      </c>
      <c r="C279" s="29"/>
      <c r="D279" s="30" t="s">
        <v>686</v>
      </c>
    </row>
    <row r="280" spans="1:4" ht="13.5" customHeight="1">
      <c r="A280" s="29" t="s">
        <v>687</v>
      </c>
      <c r="B280" s="29" t="s">
        <v>274</v>
      </c>
      <c r="C280" s="29"/>
      <c r="D280" s="30" t="s">
        <v>275</v>
      </c>
    </row>
    <row r="281" spans="1:4" ht="13.5" customHeight="1">
      <c r="A281" s="29" t="s">
        <v>688</v>
      </c>
      <c r="B281" s="29" t="s">
        <v>662</v>
      </c>
      <c r="C281" s="29"/>
      <c r="D281" s="30"/>
    </row>
    <row r="282" spans="1:4" ht="13.5" customHeight="1">
      <c r="A282" s="29" t="s">
        <v>689</v>
      </c>
      <c r="B282" s="29" t="s">
        <v>662</v>
      </c>
      <c r="C282" s="29"/>
      <c r="D282" s="30"/>
    </row>
    <row r="283" spans="1:4" ht="13.5" customHeight="1">
      <c r="A283" s="29" t="s">
        <v>690</v>
      </c>
      <c r="B283" s="29" t="s">
        <v>662</v>
      </c>
      <c r="C283" s="29"/>
      <c r="D283" s="30"/>
    </row>
    <row r="284" spans="1:4" ht="13.5" customHeight="1">
      <c r="A284" s="29" t="s">
        <v>691</v>
      </c>
      <c r="B284" s="29" t="s">
        <v>187</v>
      </c>
      <c r="C284" s="29"/>
      <c r="D284" s="30"/>
    </row>
    <row r="285" spans="1:4" ht="13.5" customHeight="1">
      <c r="A285" s="29" t="s">
        <v>692</v>
      </c>
      <c r="B285" s="29" t="s">
        <v>160</v>
      </c>
      <c r="C285" s="29" t="s">
        <v>331</v>
      </c>
      <c r="D285" s="30" t="s">
        <v>693</v>
      </c>
    </row>
    <row r="286" spans="1:4" ht="13.5" customHeight="1">
      <c r="A286" s="29" t="s">
        <v>694</v>
      </c>
      <c r="B286" s="29" t="s">
        <v>263</v>
      </c>
      <c r="C286" s="29" t="s">
        <v>695</v>
      </c>
      <c r="D286" s="30" t="s">
        <v>696</v>
      </c>
    </row>
    <row r="287" spans="1:4" ht="13.5" customHeight="1">
      <c r="A287" s="29" t="s">
        <v>697</v>
      </c>
      <c r="B287" s="29" t="s">
        <v>176</v>
      </c>
      <c r="C287" s="33"/>
      <c r="D287" s="30" t="s">
        <v>698</v>
      </c>
    </row>
    <row r="288" spans="1:4" ht="13.5" customHeight="1">
      <c r="A288" s="29" t="s">
        <v>699</v>
      </c>
      <c r="B288" s="29" t="s">
        <v>206</v>
      </c>
      <c r="C288" s="31" t="s">
        <v>700</v>
      </c>
      <c r="D288" s="30" t="s">
        <v>460</v>
      </c>
    </row>
    <row r="289" spans="1:4" ht="13.5" customHeight="1">
      <c r="A289" s="29" t="s">
        <v>701</v>
      </c>
      <c r="B289" s="29" t="s">
        <v>649</v>
      </c>
      <c r="C289" s="29"/>
      <c r="D289" s="30" t="s">
        <v>702</v>
      </c>
    </row>
    <row r="290" spans="1:4" ht="13.5" customHeight="1">
      <c r="A290" s="29" t="s">
        <v>703</v>
      </c>
      <c r="B290" s="29" t="s">
        <v>145</v>
      </c>
      <c r="C290" s="29"/>
      <c r="D290" s="30" t="s">
        <v>704</v>
      </c>
    </row>
    <row r="291" spans="1:4" ht="13.5" customHeight="1">
      <c r="A291" s="29" t="s">
        <v>705</v>
      </c>
      <c r="B291" s="29" t="s">
        <v>183</v>
      </c>
      <c r="C291" s="29"/>
      <c r="D291" s="30" t="s">
        <v>706</v>
      </c>
    </row>
    <row r="292" spans="1:4" ht="13.5" customHeight="1">
      <c r="A292" s="29" t="s">
        <v>707</v>
      </c>
      <c r="B292" s="29" t="s">
        <v>160</v>
      </c>
      <c r="C292" s="29" t="s">
        <v>708</v>
      </c>
      <c r="D292" s="30" t="s">
        <v>709</v>
      </c>
    </row>
    <row r="293" spans="1:4" ht="13.5" customHeight="1">
      <c r="A293" s="29" t="s">
        <v>710</v>
      </c>
      <c r="B293" s="29" t="s">
        <v>224</v>
      </c>
      <c r="C293" s="29" t="s">
        <v>711</v>
      </c>
      <c r="D293" s="30"/>
    </row>
    <row r="294" spans="1:4" ht="13.5" customHeight="1">
      <c r="A294" s="29" t="s">
        <v>712</v>
      </c>
      <c r="B294" s="29" t="s">
        <v>152</v>
      </c>
      <c r="C294" s="29"/>
      <c r="D294" s="30" t="s">
        <v>153</v>
      </c>
    </row>
    <row r="295" spans="1:4" ht="13.5" customHeight="1">
      <c r="A295" s="29" t="s">
        <v>713</v>
      </c>
      <c r="B295" s="29" t="s">
        <v>160</v>
      </c>
      <c r="C295" s="29" t="s">
        <v>714</v>
      </c>
      <c r="D295" s="30" t="s">
        <v>513</v>
      </c>
    </row>
    <row r="296" spans="1:4" ht="13.5" customHeight="1">
      <c r="A296" s="29" t="s">
        <v>715</v>
      </c>
      <c r="B296" s="29" t="s">
        <v>157</v>
      </c>
      <c r="C296" s="29" t="s">
        <v>716</v>
      </c>
      <c r="D296" s="30"/>
    </row>
    <row r="297" spans="1:4" ht="13.5" customHeight="1">
      <c r="A297" s="29" t="s">
        <v>717</v>
      </c>
      <c r="B297" s="29" t="s">
        <v>160</v>
      </c>
      <c r="C297" s="29"/>
      <c r="D297" s="30" t="s">
        <v>718</v>
      </c>
    </row>
    <row r="298" spans="1:4" ht="13.5" customHeight="1">
      <c r="A298" s="29" t="s">
        <v>554</v>
      </c>
      <c r="B298" s="29" t="s">
        <v>145</v>
      </c>
      <c r="C298" s="29" t="s">
        <v>719</v>
      </c>
      <c r="D298" s="30" t="s">
        <v>153</v>
      </c>
    </row>
    <row r="299" spans="1:4" ht="13.5" customHeight="1">
      <c r="A299" s="29" t="s">
        <v>720</v>
      </c>
      <c r="B299" s="29" t="s">
        <v>160</v>
      </c>
      <c r="C299" s="29" t="s">
        <v>721</v>
      </c>
      <c r="D299" s="30" t="s">
        <v>490</v>
      </c>
    </row>
    <row r="300" spans="1:4" ht="13.5" customHeight="1">
      <c r="A300" s="29" t="s">
        <v>722</v>
      </c>
      <c r="B300" s="29" t="s">
        <v>61</v>
      </c>
      <c r="C300" s="29" t="s">
        <v>723</v>
      </c>
      <c r="D300" s="30" t="s">
        <v>724</v>
      </c>
    </row>
    <row r="301" spans="1:4" ht="13.5" customHeight="1">
      <c r="A301" s="29" t="s">
        <v>725</v>
      </c>
      <c r="B301" s="29" t="s">
        <v>224</v>
      </c>
      <c r="C301" s="29"/>
      <c r="D301" s="30" t="s">
        <v>147</v>
      </c>
    </row>
    <row r="302" spans="1:4" ht="13.5" customHeight="1">
      <c r="A302" s="29" t="s">
        <v>726</v>
      </c>
      <c r="B302" s="29" t="s">
        <v>300</v>
      </c>
      <c r="C302" s="29" t="s">
        <v>727</v>
      </c>
      <c r="D302" s="30" t="s">
        <v>728</v>
      </c>
    </row>
    <row r="303" spans="1:4" ht="13.5" customHeight="1">
      <c r="A303" s="29" t="s">
        <v>729</v>
      </c>
      <c r="B303" s="29" t="s">
        <v>152</v>
      </c>
      <c r="C303" s="29"/>
      <c r="D303" s="30"/>
    </row>
    <row r="304" spans="1:4" ht="13.5" customHeight="1">
      <c r="A304" s="29" t="s">
        <v>730</v>
      </c>
      <c r="B304" s="29" t="s">
        <v>187</v>
      </c>
      <c r="C304" s="29" t="s">
        <v>731</v>
      </c>
      <c r="D304" s="30"/>
    </row>
    <row r="305" spans="1:4" ht="13.5" customHeight="1">
      <c r="A305" s="29" t="s">
        <v>730</v>
      </c>
      <c r="B305" s="29" t="s">
        <v>160</v>
      </c>
      <c r="C305" s="29" t="s">
        <v>732</v>
      </c>
      <c r="D305" s="30"/>
    </row>
    <row r="306" spans="1:4" ht="13.5" customHeight="1">
      <c r="A306" s="29" t="s">
        <v>733</v>
      </c>
      <c r="B306" s="29" t="s">
        <v>187</v>
      </c>
      <c r="C306" s="29"/>
      <c r="D306" s="30"/>
    </row>
    <row r="307" spans="1:4" ht="13.5" customHeight="1">
      <c r="A307" s="29" t="s">
        <v>734</v>
      </c>
      <c r="B307" s="29" t="s">
        <v>187</v>
      </c>
      <c r="C307" s="29"/>
      <c r="D307" s="30"/>
    </row>
    <row r="308" spans="1:4" ht="13.5" customHeight="1">
      <c r="A308" s="29" t="s">
        <v>735</v>
      </c>
      <c r="B308" s="29" t="s">
        <v>224</v>
      </c>
      <c r="C308" s="29" t="s">
        <v>56</v>
      </c>
      <c r="D308" s="30"/>
    </row>
    <row r="309" spans="1:4" ht="13.5" customHeight="1">
      <c r="A309" s="29" t="s">
        <v>736</v>
      </c>
      <c r="B309" s="29" t="s">
        <v>519</v>
      </c>
      <c r="C309" s="29" t="s">
        <v>737</v>
      </c>
      <c r="D309" s="30" t="s">
        <v>738</v>
      </c>
    </row>
    <row r="310" spans="1:4" ht="13.5" customHeight="1">
      <c r="A310" s="29" t="s">
        <v>739</v>
      </c>
      <c r="B310" s="29" t="s">
        <v>740</v>
      </c>
      <c r="C310" s="29"/>
      <c r="D310" s="30" t="s">
        <v>217</v>
      </c>
    </row>
    <row r="311" spans="1:4" ht="13.5" customHeight="1">
      <c r="A311" s="29" t="s">
        <v>741</v>
      </c>
      <c r="B311" s="29" t="s">
        <v>232</v>
      </c>
      <c r="C311" s="29" t="s">
        <v>742</v>
      </c>
      <c r="D311" s="30"/>
    </row>
    <row r="312" spans="1:4" ht="13.5" customHeight="1">
      <c r="A312" s="29" t="s">
        <v>743</v>
      </c>
      <c r="B312" s="29" t="s">
        <v>160</v>
      </c>
      <c r="C312" s="29" t="s">
        <v>166</v>
      </c>
      <c r="D312" s="30" t="s">
        <v>744</v>
      </c>
    </row>
    <row r="313" spans="1:4" ht="13.5" customHeight="1">
      <c r="A313" s="29" t="s">
        <v>745</v>
      </c>
      <c r="B313" s="29" t="s">
        <v>187</v>
      </c>
      <c r="C313" s="29"/>
      <c r="D313" s="30"/>
    </row>
    <row r="314" spans="1:4" ht="13.5" customHeight="1">
      <c r="A314" s="29" t="s">
        <v>745</v>
      </c>
      <c r="B314" s="29" t="s">
        <v>287</v>
      </c>
      <c r="C314" s="29" t="s">
        <v>746</v>
      </c>
      <c r="D314" s="30" t="s">
        <v>747</v>
      </c>
    </row>
    <row r="315" spans="1:4" ht="13.5" customHeight="1">
      <c r="A315" s="29" t="s">
        <v>748</v>
      </c>
      <c r="B315" s="29" t="s">
        <v>614</v>
      </c>
      <c r="C315" s="29"/>
      <c r="D315" s="30" t="s">
        <v>749</v>
      </c>
    </row>
    <row r="316" spans="1:4" ht="13.5" customHeight="1">
      <c r="A316" s="29" t="s">
        <v>750</v>
      </c>
      <c r="B316" s="29" t="s">
        <v>160</v>
      </c>
      <c r="C316" s="29"/>
      <c r="D316" s="30" t="s">
        <v>751</v>
      </c>
    </row>
    <row r="317" spans="1:4" ht="13.5" customHeight="1">
      <c r="A317" s="29" t="s">
        <v>752</v>
      </c>
      <c r="B317" s="29" t="s">
        <v>287</v>
      </c>
      <c r="C317" s="29"/>
      <c r="D317" s="30"/>
    </row>
    <row r="318" spans="1:4" ht="13.5" customHeight="1">
      <c r="A318" s="29" t="s">
        <v>753</v>
      </c>
      <c r="B318" s="29" t="s">
        <v>224</v>
      </c>
      <c r="C318" s="29"/>
      <c r="D318" s="30" t="s">
        <v>153</v>
      </c>
    </row>
    <row r="319" spans="1:4" ht="13.5" customHeight="1">
      <c r="A319" s="29" t="s">
        <v>754</v>
      </c>
      <c r="B319" s="29" t="s">
        <v>274</v>
      </c>
      <c r="C319" s="29" t="s">
        <v>755</v>
      </c>
      <c r="D319" s="30" t="s">
        <v>756</v>
      </c>
    </row>
    <row r="320" spans="1:4" ht="13.5" customHeight="1">
      <c r="A320" s="29" t="s">
        <v>757</v>
      </c>
      <c r="B320" s="29" t="s">
        <v>224</v>
      </c>
      <c r="C320" s="29"/>
      <c r="D320" s="30" t="s">
        <v>153</v>
      </c>
    </row>
    <row r="321" spans="1:4" ht="13.5" customHeight="1">
      <c r="A321" s="29" t="s">
        <v>758</v>
      </c>
      <c r="B321" s="29" t="s">
        <v>224</v>
      </c>
      <c r="C321" s="29"/>
      <c r="D321" s="30" t="s">
        <v>153</v>
      </c>
    </row>
    <row r="322" spans="1:4" ht="13.5" customHeight="1">
      <c r="A322" s="29" t="s">
        <v>759</v>
      </c>
      <c r="B322" s="29" t="s">
        <v>224</v>
      </c>
      <c r="C322" s="29"/>
      <c r="D322" s="30" t="s">
        <v>153</v>
      </c>
    </row>
    <row r="323" spans="1:4" ht="13.5" customHeight="1">
      <c r="A323" s="29" t="s">
        <v>760</v>
      </c>
      <c r="B323" s="29" t="s">
        <v>187</v>
      </c>
      <c r="C323" s="29"/>
      <c r="D323" s="30"/>
    </row>
    <row r="324" spans="1:4" ht="13.5" customHeight="1">
      <c r="A324" s="29" t="s">
        <v>761</v>
      </c>
      <c r="B324" s="29" t="s">
        <v>187</v>
      </c>
      <c r="C324" s="29"/>
      <c r="D324" s="30"/>
    </row>
    <row r="325" spans="1:4" ht="13.5" customHeight="1">
      <c r="A325" s="29" t="s">
        <v>762</v>
      </c>
      <c r="B325" s="29" t="s">
        <v>152</v>
      </c>
      <c r="C325" s="29" t="s">
        <v>763</v>
      </c>
      <c r="D325" s="30" t="s">
        <v>490</v>
      </c>
    </row>
    <row r="326" spans="1:4" ht="13.5" customHeight="1">
      <c r="A326" s="29" t="s">
        <v>764</v>
      </c>
      <c r="B326" s="29" t="s">
        <v>237</v>
      </c>
      <c r="C326" s="29"/>
      <c r="D326" s="30" t="s">
        <v>765</v>
      </c>
    </row>
    <row r="327" spans="1:4" ht="13.5" customHeight="1">
      <c r="A327" s="29" t="s">
        <v>766</v>
      </c>
      <c r="B327" s="29" t="s">
        <v>171</v>
      </c>
      <c r="C327" s="29" t="s">
        <v>767</v>
      </c>
      <c r="D327" s="30"/>
    </row>
    <row r="328" spans="1:4" ht="13.5" customHeight="1">
      <c r="A328" s="29" t="s">
        <v>768</v>
      </c>
      <c r="B328" s="29" t="s">
        <v>314</v>
      </c>
      <c r="C328" s="29" t="s">
        <v>769</v>
      </c>
      <c r="D328" s="30" t="s">
        <v>770</v>
      </c>
    </row>
    <row r="329" spans="1:4" ht="13.5" customHeight="1">
      <c r="A329" s="29" t="s">
        <v>771</v>
      </c>
      <c r="B329" s="29" t="s">
        <v>284</v>
      </c>
      <c r="C329" s="29" t="s">
        <v>772</v>
      </c>
      <c r="D329" s="30"/>
    </row>
    <row r="330" spans="1:4" ht="13.5" customHeight="1">
      <c r="A330" s="29" t="s">
        <v>773</v>
      </c>
      <c r="B330" s="29" t="s">
        <v>284</v>
      </c>
      <c r="C330" s="29" t="s">
        <v>774</v>
      </c>
      <c r="D330" s="30" t="s">
        <v>709</v>
      </c>
    </row>
    <row r="331" spans="1:4" ht="13.5" customHeight="1">
      <c r="A331" s="29" t="s">
        <v>775</v>
      </c>
      <c r="B331" s="29" t="s">
        <v>157</v>
      </c>
      <c r="C331" s="29" t="s">
        <v>776</v>
      </c>
      <c r="D331" s="30" t="s">
        <v>709</v>
      </c>
    </row>
    <row r="332" spans="1:4" ht="13.5" customHeight="1">
      <c r="A332" s="29" t="s">
        <v>777</v>
      </c>
      <c r="B332" s="29" t="s">
        <v>778</v>
      </c>
      <c r="C332" s="29"/>
      <c r="D332" s="30" t="s">
        <v>709</v>
      </c>
    </row>
    <row r="333" spans="1:4" ht="13.5" customHeight="1">
      <c r="A333" s="29" t="s">
        <v>779</v>
      </c>
      <c r="B333" s="29" t="s">
        <v>651</v>
      </c>
      <c r="C333" s="29" t="s">
        <v>780</v>
      </c>
      <c r="D333" s="30" t="s">
        <v>781</v>
      </c>
    </row>
    <row r="334" spans="1:4" ht="13.5" customHeight="1">
      <c r="A334" s="29" t="s">
        <v>782</v>
      </c>
      <c r="B334" s="29" t="s">
        <v>308</v>
      </c>
      <c r="C334" s="29" t="s">
        <v>783</v>
      </c>
      <c r="D334" s="30" t="s">
        <v>784</v>
      </c>
    </row>
    <row r="335" spans="1:4" ht="13.5" customHeight="1">
      <c r="A335" s="29" t="s">
        <v>785</v>
      </c>
      <c r="B335" s="29" t="s">
        <v>61</v>
      </c>
      <c r="C335" s="29" t="s">
        <v>786</v>
      </c>
      <c r="D335" s="30" t="s">
        <v>787</v>
      </c>
    </row>
    <row r="336" spans="1:4" ht="13.5" customHeight="1">
      <c r="A336" s="29" t="s">
        <v>788</v>
      </c>
      <c r="B336" s="29" t="s">
        <v>284</v>
      </c>
      <c r="C336" s="29" t="s">
        <v>540</v>
      </c>
      <c r="D336" s="30"/>
    </row>
    <row r="337" spans="1:4" ht="13.5" customHeight="1">
      <c r="A337" s="29" t="s">
        <v>789</v>
      </c>
      <c r="B337" s="29" t="s">
        <v>162</v>
      </c>
      <c r="C337" s="29"/>
      <c r="D337" s="30" t="s">
        <v>163</v>
      </c>
    </row>
    <row r="338" spans="1:4" ht="13.5" customHeight="1">
      <c r="A338" s="29" t="s">
        <v>790</v>
      </c>
      <c r="B338" s="29" t="s">
        <v>162</v>
      </c>
      <c r="C338" s="29"/>
      <c r="D338" s="30" t="s">
        <v>163</v>
      </c>
    </row>
    <row r="339" spans="1:4" ht="13.5" customHeight="1">
      <c r="A339" s="29" t="s">
        <v>791</v>
      </c>
      <c r="B339" s="29" t="s">
        <v>152</v>
      </c>
      <c r="C339" s="29"/>
      <c r="D339" s="30"/>
    </row>
    <row r="340" spans="1:4" ht="13.5" customHeight="1">
      <c r="A340" s="29" t="s">
        <v>792</v>
      </c>
      <c r="B340" s="29" t="s">
        <v>187</v>
      </c>
      <c r="C340" s="29"/>
      <c r="D340" s="30"/>
    </row>
    <row r="341" spans="1:4" ht="13.5" customHeight="1">
      <c r="A341" s="29" t="s">
        <v>793</v>
      </c>
      <c r="B341" s="29" t="s">
        <v>160</v>
      </c>
      <c r="C341" s="29"/>
      <c r="D341" s="30" t="s">
        <v>252</v>
      </c>
    </row>
    <row r="342" spans="1:4" ht="13.5" customHeight="1">
      <c r="A342" s="29" t="s">
        <v>794</v>
      </c>
      <c r="B342" s="29" t="s">
        <v>651</v>
      </c>
      <c r="C342" s="29"/>
      <c r="D342" s="30" t="s">
        <v>795</v>
      </c>
    </row>
    <row r="343" spans="1:4" ht="13.5" customHeight="1">
      <c r="A343" s="29" t="s">
        <v>796</v>
      </c>
      <c r="B343" s="29" t="s">
        <v>587</v>
      </c>
      <c r="C343" s="29" t="s">
        <v>797</v>
      </c>
      <c r="D343" s="30" t="s">
        <v>301</v>
      </c>
    </row>
    <row r="344" spans="1:4" ht="13.5" customHeight="1">
      <c r="A344" s="29" t="s">
        <v>798</v>
      </c>
      <c r="B344" s="29" t="s">
        <v>187</v>
      </c>
      <c r="C344" s="29" t="s">
        <v>799</v>
      </c>
      <c r="D344" s="30" t="s">
        <v>800</v>
      </c>
    </row>
    <row r="345" spans="1:4" ht="13.5" customHeight="1">
      <c r="A345" s="29" t="s">
        <v>801</v>
      </c>
      <c r="B345" s="29" t="s">
        <v>155</v>
      </c>
      <c r="C345" s="29" t="s">
        <v>799</v>
      </c>
      <c r="D345" s="30" t="s">
        <v>800</v>
      </c>
    </row>
    <row r="346" spans="1:4" ht="13.5" customHeight="1">
      <c r="A346" s="29" t="s">
        <v>802</v>
      </c>
      <c r="B346" s="29" t="s">
        <v>187</v>
      </c>
      <c r="C346" s="29"/>
      <c r="D346" s="30"/>
    </row>
    <row r="347" spans="1:4" ht="13.5" customHeight="1">
      <c r="A347" s="29" t="s">
        <v>803</v>
      </c>
      <c r="B347" s="29" t="s">
        <v>187</v>
      </c>
      <c r="C347" s="29"/>
      <c r="D347" s="30"/>
    </row>
    <row r="348" spans="1:4" ht="13.5" customHeight="1">
      <c r="A348" s="29" t="s">
        <v>804</v>
      </c>
      <c r="B348" s="29" t="s">
        <v>187</v>
      </c>
      <c r="C348" s="29"/>
      <c r="D348" s="30"/>
    </row>
    <row r="349" spans="1:4" ht="13.5" customHeight="1">
      <c r="A349" s="29" t="s">
        <v>805</v>
      </c>
      <c r="B349" s="29" t="s">
        <v>649</v>
      </c>
      <c r="C349" s="29" t="s">
        <v>806</v>
      </c>
      <c r="D349" s="30" t="s">
        <v>807</v>
      </c>
    </row>
    <row r="350" spans="1:4" ht="13.5" customHeight="1">
      <c r="A350" s="29" t="s">
        <v>808</v>
      </c>
      <c r="B350" s="29" t="s">
        <v>187</v>
      </c>
      <c r="C350" s="29"/>
      <c r="D350" s="30"/>
    </row>
    <row r="351" spans="1:4" ht="13.5" customHeight="1">
      <c r="A351" s="29" t="s">
        <v>809</v>
      </c>
      <c r="B351" s="29" t="s">
        <v>178</v>
      </c>
      <c r="C351" s="29" t="s">
        <v>810</v>
      </c>
      <c r="D351" s="30" t="s">
        <v>204</v>
      </c>
    </row>
    <row r="352" spans="1:4" ht="13.5" customHeight="1">
      <c r="A352" s="29" t="s">
        <v>811</v>
      </c>
      <c r="B352" s="29" t="s">
        <v>152</v>
      </c>
      <c r="C352" s="29"/>
      <c r="D352" s="30" t="s">
        <v>393</v>
      </c>
    </row>
    <row r="353" spans="1:4" ht="13.5" customHeight="1">
      <c r="A353" s="29" t="s">
        <v>812</v>
      </c>
      <c r="B353" s="29" t="s">
        <v>160</v>
      </c>
      <c r="C353" s="29" t="s">
        <v>376</v>
      </c>
      <c r="D353" s="30" t="s">
        <v>369</v>
      </c>
    </row>
    <row r="354" spans="1:4" ht="13.5" customHeight="1">
      <c r="A354" s="29" t="s">
        <v>813</v>
      </c>
      <c r="B354" s="29" t="s">
        <v>152</v>
      </c>
      <c r="C354" s="29"/>
      <c r="D354" s="30"/>
    </row>
    <row r="355" spans="1:4" ht="13.5" customHeight="1">
      <c r="A355" s="29" t="s">
        <v>814</v>
      </c>
      <c r="B355" s="29" t="s">
        <v>187</v>
      </c>
      <c r="C355" s="29"/>
      <c r="D355" s="30"/>
    </row>
    <row r="356" spans="1:4" ht="13.5" customHeight="1">
      <c r="A356" s="29" t="s">
        <v>815</v>
      </c>
      <c r="B356" s="29" t="s">
        <v>187</v>
      </c>
      <c r="C356" s="29"/>
      <c r="D356" s="30"/>
    </row>
    <row r="357" spans="1:4" ht="13.5" customHeight="1">
      <c r="A357" s="29" t="s">
        <v>816</v>
      </c>
      <c r="B357" s="29" t="s">
        <v>187</v>
      </c>
      <c r="C357" s="29"/>
      <c r="D357" s="30"/>
    </row>
    <row r="358" spans="1:4" ht="13.5" customHeight="1">
      <c r="A358" s="29" t="s">
        <v>817</v>
      </c>
      <c r="B358" s="29" t="s">
        <v>187</v>
      </c>
      <c r="C358" s="29"/>
      <c r="D358" s="30"/>
    </row>
    <row r="359" spans="1:4" ht="13.5" customHeight="1">
      <c r="A359" s="29" t="s">
        <v>818</v>
      </c>
      <c r="B359" s="29" t="s">
        <v>187</v>
      </c>
      <c r="C359" s="29"/>
      <c r="D359" s="30"/>
    </row>
    <row r="360" spans="1:4" ht="13.5" customHeight="1">
      <c r="A360" s="29" t="s">
        <v>819</v>
      </c>
      <c r="B360" s="29" t="s">
        <v>187</v>
      </c>
      <c r="C360" s="29"/>
      <c r="D360" s="30"/>
    </row>
    <row r="361" spans="1:4" ht="13.5" customHeight="1">
      <c r="A361" s="29" t="s">
        <v>820</v>
      </c>
      <c r="B361" s="29" t="s">
        <v>187</v>
      </c>
      <c r="C361" s="29"/>
      <c r="D361" s="30"/>
    </row>
    <row r="362" spans="1:4" ht="13.5" customHeight="1">
      <c r="A362" s="29" t="s">
        <v>821</v>
      </c>
      <c r="B362" s="29" t="s">
        <v>187</v>
      </c>
      <c r="C362" s="29"/>
      <c r="D362" s="30"/>
    </row>
    <row r="363" spans="1:4" ht="13.5" customHeight="1">
      <c r="A363" s="29" t="s">
        <v>822</v>
      </c>
      <c r="B363" s="29" t="s">
        <v>187</v>
      </c>
      <c r="C363" s="29"/>
      <c r="D363" s="30"/>
    </row>
    <row r="364" spans="1:4" ht="13.5" customHeight="1">
      <c r="A364" s="29" t="s">
        <v>823</v>
      </c>
      <c r="B364" s="29" t="s">
        <v>187</v>
      </c>
      <c r="C364" s="29"/>
      <c r="D364" s="30"/>
    </row>
    <row r="365" spans="1:4" ht="13.5" customHeight="1">
      <c r="A365" s="29" t="s">
        <v>824</v>
      </c>
      <c r="B365" s="29" t="s">
        <v>187</v>
      </c>
      <c r="C365" s="29"/>
      <c r="D365" s="30"/>
    </row>
    <row r="366" spans="1:4" ht="13.5" customHeight="1">
      <c r="A366" s="29" t="s">
        <v>825</v>
      </c>
      <c r="B366" s="29" t="s">
        <v>187</v>
      </c>
      <c r="C366" s="29"/>
      <c r="D366" s="30"/>
    </row>
    <row r="367" spans="1:4" ht="13.5" customHeight="1">
      <c r="A367" s="29" t="s">
        <v>825</v>
      </c>
      <c r="B367" s="29" t="s">
        <v>160</v>
      </c>
      <c r="C367" s="29" t="s">
        <v>826</v>
      </c>
      <c r="D367" s="30" t="s">
        <v>401</v>
      </c>
    </row>
    <row r="368" spans="1:4" ht="13.5" customHeight="1">
      <c r="A368" s="29" t="s">
        <v>825</v>
      </c>
      <c r="B368" s="29" t="s">
        <v>183</v>
      </c>
      <c r="C368" s="29"/>
      <c r="D368" s="30" t="s">
        <v>827</v>
      </c>
    </row>
    <row r="369" spans="1:4" ht="13.5" customHeight="1">
      <c r="A369" s="29" t="s">
        <v>828</v>
      </c>
      <c r="B369" s="29" t="s">
        <v>187</v>
      </c>
      <c r="C369" s="29"/>
      <c r="D369" s="30"/>
    </row>
    <row r="370" spans="1:4" ht="13.5" customHeight="1">
      <c r="A370" s="29" t="s">
        <v>829</v>
      </c>
      <c r="B370" s="29" t="s">
        <v>176</v>
      </c>
      <c r="C370" s="29"/>
      <c r="D370" s="30"/>
    </row>
    <row r="371" spans="1:4" ht="13.5" customHeight="1">
      <c r="A371" s="29" t="s">
        <v>830</v>
      </c>
      <c r="B371" s="29" t="s">
        <v>206</v>
      </c>
      <c r="C371" s="29"/>
      <c r="D371" s="30"/>
    </row>
    <row r="372" spans="1:4" ht="13.5" customHeight="1">
      <c r="A372" s="29" t="s">
        <v>831</v>
      </c>
      <c r="B372" s="29" t="s">
        <v>287</v>
      </c>
      <c r="C372" s="29"/>
      <c r="D372" s="30"/>
    </row>
    <row r="373" spans="1:4" ht="13.5" customHeight="1">
      <c r="A373" s="29" t="s">
        <v>832</v>
      </c>
      <c r="B373" s="29" t="s">
        <v>206</v>
      </c>
      <c r="C373" s="29"/>
      <c r="D373" s="30"/>
    </row>
    <row r="374" spans="1:4" ht="13.5" customHeight="1">
      <c r="A374" s="29" t="s">
        <v>833</v>
      </c>
      <c r="B374" s="29" t="s">
        <v>206</v>
      </c>
      <c r="C374" s="29"/>
      <c r="D374" s="30"/>
    </row>
    <row r="375" spans="1:4" ht="13.5" customHeight="1">
      <c r="A375" s="29" t="s">
        <v>834</v>
      </c>
      <c r="B375" s="29" t="s">
        <v>206</v>
      </c>
      <c r="C375" s="29" t="s">
        <v>835</v>
      </c>
      <c r="D375" s="30"/>
    </row>
    <row r="376" spans="1:4" ht="13.5" customHeight="1">
      <c r="A376" s="29" t="s">
        <v>836</v>
      </c>
      <c r="B376" s="29" t="s">
        <v>519</v>
      </c>
      <c r="C376" s="29"/>
      <c r="D376" s="30" t="s">
        <v>837</v>
      </c>
    </row>
    <row r="377" spans="1:4" ht="13.5" customHeight="1">
      <c r="A377" s="29" t="s">
        <v>838</v>
      </c>
      <c r="B377" s="29" t="s">
        <v>171</v>
      </c>
      <c r="C377" s="29"/>
      <c r="D377" s="30" t="s">
        <v>839</v>
      </c>
    </row>
    <row r="378" spans="1:4" ht="13.5" customHeight="1">
      <c r="A378" s="29" t="s">
        <v>840</v>
      </c>
      <c r="B378" s="29" t="s">
        <v>187</v>
      </c>
      <c r="C378" s="29" t="s">
        <v>841</v>
      </c>
      <c r="D378" s="30"/>
    </row>
    <row r="379" spans="1:4" ht="13.5" customHeight="1">
      <c r="A379" s="29" t="s">
        <v>842</v>
      </c>
      <c r="B379" s="29" t="s">
        <v>187</v>
      </c>
      <c r="C379" s="29" t="s">
        <v>843</v>
      </c>
      <c r="D379" s="30"/>
    </row>
    <row r="380" spans="1:4" ht="13.5" customHeight="1">
      <c r="A380" s="29" t="s">
        <v>844</v>
      </c>
      <c r="B380" s="29" t="s">
        <v>187</v>
      </c>
      <c r="C380" s="29"/>
      <c r="D380" s="30"/>
    </row>
    <row r="381" spans="1:4" ht="13.5" customHeight="1">
      <c r="A381" s="29" t="s">
        <v>845</v>
      </c>
      <c r="B381" s="29" t="s">
        <v>267</v>
      </c>
      <c r="C381" s="29" t="s">
        <v>846</v>
      </c>
      <c r="D381" s="30"/>
    </row>
    <row r="382" spans="1:4" ht="13.5" customHeight="1">
      <c r="A382" s="29" t="s">
        <v>847</v>
      </c>
      <c r="B382" s="29" t="s">
        <v>162</v>
      </c>
      <c r="C382" s="29"/>
      <c r="D382" s="30" t="s">
        <v>848</v>
      </c>
    </row>
    <row r="383" spans="1:4" ht="13.5" customHeight="1">
      <c r="A383" s="29" t="s">
        <v>849</v>
      </c>
      <c r="B383" s="29" t="s">
        <v>162</v>
      </c>
      <c r="C383" s="29" t="s">
        <v>850</v>
      </c>
      <c r="D383" s="30" t="s">
        <v>653</v>
      </c>
    </row>
    <row r="384" spans="1:4" ht="13.5" customHeight="1">
      <c r="A384" s="29" t="s">
        <v>851</v>
      </c>
      <c r="B384" s="29" t="s">
        <v>162</v>
      </c>
      <c r="C384" s="29" t="s">
        <v>850</v>
      </c>
      <c r="D384" s="30" t="s">
        <v>163</v>
      </c>
    </row>
    <row r="385" spans="1:4" ht="13.5" customHeight="1">
      <c r="A385" s="29" t="s">
        <v>852</v>
      </c>
      <c r="B385" s="29" t="s">
        <v>178</v>
      </c>
      <c r="C385" s="29"/>
      <c r="D385" s="30" t="s">
        <v>125</v>
      </c>
    </row>
    <row r="386" spans="1:4" ht="13.5" customHeight="1">
      <c r="A386" s="29" t="s">
        <v>853</v>
      </c>
      <c r="B386" s="29" t="s">
        <v>160</v>
      </c>
      <c r="C386" s="29" t="s">
        <v>854</v>
      </c>
      <c r="D386" s="30" t="s">
        <v>855</v>
      </c>
    </row>
    <row r="387" spans="1:4" ht="13.5" customHeight="1">
      <c r="A387" s="29" t="s">
        <v>856</v>
      </c>
      <c r="B387" s="29" t="s">
        <v>160</v>
      </c>
      <c r="C387" s="29"/>
      <c r="D387" s="30" t="s">
        <v>857</v>
      </c>
    </row>
    <row r="388" spans="1:4" ht="13.5" customHeight="1">
      <c r="A388" s="29" t="s">
        <v>858</v>
      </c>
      <c r="B388" s="29" t="s">
        <v>383</v>
      </c>
      <c r="C388" s="29"/>
      <c r="D388" s="30" t="s">
        <v>663</v>
      </c>
    </row>
    <row r="389" spans="1:4" ht="13.5" customHeight="1">
      <c r="A389" s="29" t="s">
        <v>859</v>
      </c>
      <c r="B389" s="29" t="s">
        <v>183</v>
      </c>
      <c r="C389" s="29"/>
      <c r="D389" s="30"/>
    </row>
    <row r="390" spans="1:4" ht="13.5" customHeight="1">
      <c r="A390" s="29" t="s">
        <v>860</v>
      </c>
      <c r="B390" s="29" t="s">
        <v>160</v>
      </c>
      <c r="C390" s="29"/>
      <c r="D390" s="30"/>
    </row>
    <row r="391" spans="1:4" ht="13.5" customHeight="1">
      <c r="A391" s="29" t="s">
        <v>861</v>
      </c>
      <c r="B391" s="29" t="s">
        <v>160</v>
      </c>
      <c r="C391" s="29"/>
      <c r="D391" s="30"/>
    </row>
    <row r="392" spans="1:4" ht="13.5" customHeight="1">
      <c r="A392" s="29" t="s">
        <v>862</v>
      </c>
      <c r="B392" s="29" t="s">
        <v>165</v>
      </c>
      <c r="C392" s="29"/>
      <c r="D392" s="30" t="s">
        <v>795</v>
      </c>
    </row>
    <row r="393" spans="1:4" ht="13.5" customHeight="1">
      <c r="A393" s="29" t="s">
        <v>863</v>
      </c>
      <c r="B393" s="29" t="s">
        <v>224</v>
      </c>
      <c r="C393" s="29"/>
      <c r="D393" s="30" t="s">
        <v>398</v>
      </c>
    </row>
    <row r="394" spans="1:4" ht="13.5" customHeight="1">
      <c r="A394" s="29" t="s">
        <v>864</v>
      </c>
      <c r="B394" s="29" t="s">
        <v>162</v>
      </c>
      <c r="C394" s="29"/>
      <c r="D394" s="30" t="s">
        <v>398</v>
      </c>
    </row>
    <row r="395" spans="1:4" ht="13.5" customHeight="1">
      <c r="A395" s="29" t="s">
        <v>865</v>
      </c>
      <c r="B395" s="29" t="s">
        <v>165</v>
      </c>
      <c r="C395" s="29"/>
      <c r="D395" s="30" t="s">
        <v>398</v>
      </c>
    </row>
    <row r="396" spans="1:4" ht="13.5" customHeight="1">
      <c r="A396" s="29" t="s">
        <v>866</v>
      </c>
      <c r="B396" s="29" t="s">
        <v>533</v>
      </c>
      <c r="C396" s="29"/>
      <c r="D396" s="30" t="s">
        <v>153</v>
      </c>
    </row>
    <row r="397" spans="1:4" ht="13.5" customHeight="1">
      <c r="A397" s="29" t="s">
        <v>867</v>
      </c>
      <c r="B397" s="29" t="s">
        <v>162</v>
      </c>
      <c r="C397" s="29"/>
      <c r="D397" s="30" t="s">
        <v>163</v>
      </c>
    </row>
    <row r="398" spans="1:4" ht="13.5" customHeight="1">
      <c r="A398" s="29" t="s">
        <v>868</v>
      </c>
      <c r="B398" s="29" t="s">
        <v>224</v>
      </c>
      <c r="C398" s="29"/>
      <c r="D398" s="30" t="s">
        <v>398</v>
      </c>
    </row>
    <row r="399" spans="1:4" ht="13.5" customHeight="1">
      <c r="A399" s="29" t="s">
        <v>869</v>
      </c>
      <c r="B399" s="29" t="s">
        <v>165</v>
      </c>
      <c r="C399" s="29"/>
      <c r="D399" s="30" t="s">
        <v>163</v>
      </c>
    </row>
    <row r="400" spans="1:4" ht="13.5" customHeight="1">
      <c r="A400" s="29" t="s">
        <v>870</v>
      </c>
      <c r="B400" s="29" t="s">
        <v>165</v>
      </c>
      <c r="C400" s="29"/>
      <c r="D400" s="30" t="s">
        <v>795</v>
      </c>
    </row>
    <row r="401" spans="1:4" ht="13.5" customHeight="1">
      <c r="A401" s="29" t="s">
        <v>871</v>
      </c>
      <c r="B401" s="29" t="s">
        <v>224</v>
      </c>
      <c r="C401" s="29"/>
      <c r="D401" s="30" t="s">
        <v>398</v>
      </c>
    </row>
    <row r="402" spans="1:4" ht="13.5" customHeight="1">
      <c r="A402" s="29" t="s">
        <v>872</v>
      </c>
      <c r="B402" s="29" t="s">
        <v>162</v>
      </c>
      <c r="C402" s="29"/>
      <c r="D402" s="30" t="s">
        <v>163</v>
      </c>
    </row>
    <row r="403" spans="1:4" ht="13.5" customHeight="1">
      <c r="A403" s="29" t="s">
        <v>873</v>
      </c>
      <c r="B403" s="29" t="s">
        <v>874</v>
      </c>
      <c r="C403" s="29"/>
      <c r="D403" s="30" t="s">
        <v>800</v>
      </c>
    </row>
    <row r="404" spans="1:4" ht="13.5" customHeight="1">
      <c r="A404" s="29" t="s">
        <v>875</v>
      </c>
      <c r="B404" s="29" t="s">
        <v>162</v>
      </c>
      <c r="C404" s="29"/>
      <c r="D404" s="30" t="s">
        <v>398</v>
      </c>
    </row>
    <row r="405" spans="1:4" ht="13.5" customHeight="1">
      <c r="A405" s="29" t="s">
        <v>876</v>
      </c>
      <c r="B405" s="29" t="s">
        <v>162</v>
      </c>
      <c r="C405" s="29"/>
      <c r="D405" s="30" t="s">
        <v>877</v>
      </c>
    </row>
    <row r="406" spans="1:4" ht="13.5" customHeight="1">
      <c r="A406" s="29" t="s">
        <v>878</v>
      </c>
      <c r="B406" s="29" t="s">
        <v>162</v>
      </c>
      <c r="C406" s="29"/>
      <c r="D406" s="30" t="s">
        <v>163</v>
      </c>
    </row>
    <row r="407" spans="1:4" ht="13.5" customHeight="1">
      <c r="A407" s="29" t="s">
        <v>879</v>
      </c>
      <c r="B407" s="29" t="s">
        <v>176</v>
      </c>
      <c r="C407" s="29"/>
      <c r="D407" s="30" t="s">
        <v>153</v>
      </c>
    </row>
    <row r="408" spans="1:4" ht="13.5" customHeight="1">
      <c r="A408" s="29" t="s">
        <v>880</v>
      </c>
      <c r="B408" s="29" t="s">
        <v>251</v>
      </c>
      <c r="C408" s="29"/>
      <c r="D408" s="30" t="s">
        <v>398</v>
      </c>
    </row>
    <row r="409" spans="1:4" ht="13.5" customHeight="1">
      <c r="A409" s="29" t="s">
        <v>881</v>
      </c>
      <c r="B409" s="29" t="s">
        <v>178</v>
      </c>
      <c r="C409" s="29"/>
      <c r="D409" s="30" t="s">
        <v>882</v>
      </c>
    </row>
    <row r="410" spans="1:4" ht="13.5" customHeight="1">
      <c r="A410" s="29" t="s">
        <v>883</v>
      </c>
      <c r="B410" s="29" t="s">
        <v>152</v>
      </c>
      <c r="C410" s="29"/>
      <c r="D410" s="30" t="s">
        <v>153</v>
      </c>
    </row>
    <row r="411" spans="1:4" ht="13.5" customHeight="1">
      <c r="A411" s="29" t="s">
        <v>884</v>
      </c>
      <c r="B411" s="29" t="s">
        <v>187</v>
      </c>
      <c r="C411" s="29"/>
      <c r="D411" s="30"/>
    </row>
    <row r="412" spans="1:4" ht="13.5" customHeight="1">
      <c r="A412" s="29" t="s">
        <v>885</v>
      </c>
      <c r="B412" s="29" t="s">
        <v>187</v>
      </c>
      <c r="C412" s="29"/>
      <c r="D412" s="30"/>
    </row>
    <row r="413" spans="1:4" ht="13.5" customHeight="1">
      <c r="A413" s="29" t="s">
        <v>886</v>
      </c>
      <c r="B413" s="29" t="s">
        <v>206</v>
      </c>
      <c r="C413" s="29" t="s">
        <v>887</v>
      </c>
      <c r="D413" s="30"/>
    </row>
    <row r="414" spans="1:4" ht="13.5" customHeight="1">
      <c r="A414" s="29" t="s">
        <v>888</v>
      </c>
      <c r="B414" s="29" t="s">
        <v>206</v>
      </c>
      <c r="C414" s="29" t="s">
        <v>887</v>
      </c>
      <c r="D414" s="30"/>
    </row>
    <row r="415" spans="1:4" ht="13.5" customHeight="1">
      <c r="A415" s="29" t="s">
        <v>889</v>
      </c>
      <c r="B415" s="29" t="s">
        <v>284</v>
      </c>
      <c r="C415" s="29"/>
      <c r="D415" s="30"/>
    </row>
    <row r="416" spans="1:4" ht="13.5" customHeight="1">
      <c r="A416" s="29" t="s">
        <v>890</v>
      </c>
      <c r="B416" s="29" t="s">
        <v>284</v>
      </c>
      <c r="C416" s="29"/>
      <c r="D416" s="30"/>
    </row>
    <row r="417" spans="1:4" ht="13.5" customHeight="1">
      <c r="A417" s="29" t="s">
        <v>891</v>
      </c>
      <c r="B417" s="29" t="s">
        <v>287</v>
      </c>
      <c r="C417" s="29"/>
      <c r="D417" s="30" t="s">
        <v>892</v>
      </c>
    </row>
    <row r="418" spans="1:4" ht="13.5" customHeight="1">
      <c r="A418" s="29" t="s">
        <v>285</v>
      </c>
      <c r="B418" s="29" t="s">
        <v>263</v>
      </c>
      <c r="C418" s="29"/>
      <c r="D418" s="30" t="s">
        <v>612</v>
      </c>
    </row>
    <row r="419" spans="1:4" ht="13.5" customHeight="1">
      <c r="A419" s="29" t="s">
        <v>893</v>
      </c>
      <c r="B419" s="29" t="s">
        <v>248</v>
      </c>
      <c r="C419" s="29"/>
      <c r="D419" s="30" t="s">
        <v>894</v>
      </c>
    </row>
    <row r="420" spans="1:4" ht="13.5" customHeight="1">
      <c r="A420" s="29" t="s">
        <v>895</v>
      </c>
      <c r="B420" s="29" t="s">
        <v>248</v>
      </c>
      <c r="C420" s="29"/>
      <c r="D420" s="30" t="s">
        <v>894</v>
      </c>
    </row>
    <row r="421" spans="1:4" ht="13.5" customHeight="1">
      <c r="A421" s="29" t="s">
        <v>896</v>
      </c>
      <c r="B421" s="29" t="s">
        <v>248</v>
      </c>
      <c r="C421" s="29"/>
      <c r="D421" s="30" t="s">
        <v>894</v>
      </c>
    </row>
    <row r="422" spans="1:4" ht="13.5" customHeight="1">
      <c r="A422" s="29" t="s">
        <v>897</v>
      </c>
      <c r="B422" s="29" t="s">
        <v>187</v>
      </c>
      <c r="C422" s="29"/>
      <c r="D422" s="30"/>
    </row>
    <row r="423" spans="1:4" ht="13.5" customHeight="1">
      <c r="A423" s="29" t="s">
        <v>898</v>
      </c>
      <c r="B423" s="29" t="s">
        <v>187</v>
      </c>
      <c r="C423" s="29"/>
      <c r="D423" s="30"/>
    </row>
    <row r="424" spans="1:4" ht="13.5" customHeight="1">
      <c r="A424" s="29" t="s">
        <v>899</v>
      </c>
      <c r="B424" s="29" t="s">
        <v>187</v>
      </c>
      <c r="C424" s="29"/>
      <c r="D424" s="30"/>
    </row>
    <row r="425" spans="1:4" ht="13.5" customHeight="1">
      <c r="A425" s="29" t="s">
        <v>900</v>
      </c>
      <c r="B425" s="29" t="s">
        <v>187</v>
      </c>
      <c r="C425" s="29"/>
      <c r="D425" s="30"/>
    </row>
    <row r="426" spans="1:4" ht="13.5" customHeight="1">
      <c r="A426" s="29" t="s">
        <v>901</v>
      </c>
      <c r="B426" s="29" t="s">
        <v>187</v>
      </c>
      <c r="C426" s="29"/>
      <c r="D426" s="30"/>
    </row>
    <row r="427" spans="1:4" ht="13.5" customHeight="1">
      <c r="A427" s="29" t="s">
        <v>902</v>
      </c>
      <c r="B427" s="29" t="s">
        <v>187</v>
      </c>
      <c r="C427" s="29"/>
      <c r="D427" s="30"/>
    </row>
    <row r="428" spans="1:4" ht="13.5" customHeight="1">
      <c r="A428" s="29" t="s">
        <v>903</v>
      </c>
      <c r="B428" s="29" t="s">
        <v>187</v>
      </c>
      <c r="C428" s="29"/>
      <c r="D428" s="30"/>
    </row>
    <row r="429" spans="1:4" ht="13.5" customHeight="1">
      <c r="A429" s="29" t="s">
        <v>904</v>
      </c>
      <c r="B429" s="29" t="s">
        <v>187</v>
      </c>
      <c r="C429" s="29"/>
      <c r="D429" s="30"/>
    </row>
    <row r="430" spans="1:4" ht="13.5" customHeight="1">
      <c r="A430" s="29" t="s">
        <v>905</v>
      </c>
      <c r="B430" s="29" t="s">
        <v>160</v>
      </c>
      <c r="C430" s="29" t="s">
        <v>906</v>
      </c>
      <c r="D430" s="30" t="s">
        <v>412</v>
      </c>
    </row>
    <row r="431" spans="1:4" ht="13.5" customHeight="1">
      <c r="A431" s="29" t="s">
        <v>907</v>
      </c>
      <c r="B431" s="29" t="s">
        <v>152</v>
      </c>
      <c r="C431" s="29"/>
      <c r="D431" s="30" t="s">
        <v>153</v>
      </c>
    </row>
    <row r="432" spans="1:4" ht="13.5" customHeight="1">
      <c r="A432" s="29" t="s">
        <v>908</v>
      </c>
      <c r="B432" s="29" t="s">
        <v>152</v>
      </c>
      <c r="C432" s="29"/>
      <c r="D432" s="30" t="s">
        <v>153</v>
      </c>
    </row>
    <row r="433" spans="1:4" ht="13.5" customHeight="1">
      <c r="A433" s="29" t="s">
        <v>909</v>
      </c>
      <c r="B433" s="29" t="s">
        <v>183</v>
      </c>
      <c r="C433" s="29" t="s">
        <v>910</v>
      </c>
      <c r="D433" s="30"/>
    </row>
    <row r="434" spans="1:4" ht="13.5" customHeight="1">
      <c r="A434" s="29" t="s">
        <v>911</v>
      </c>
      <c r="B434" s="29" t="s">
        <v>162</v>
      </c>
      <c r="C434" s="29"/>
      <c r="D434" s="30" t="s">
        <v>163</v>
      </c>
    </row>
    <row r="435" spans="1:4" ht="13.5" customHeight="1">
      <c r="A435" s="29" t="s">
        <v>912</v>
      </c>
      <c r="B435" s="29" t="s">
        <v>210</v>
      </c>
      <c r="C435" s="29"/>
      <c r="D435" s="30" t="s">
        <v>913</v>
      </c>
    </row>
    <row r="436" spans="1:4" ht="13.5" customHeight="1">
      <c r="A436" s="29" t="s">
        <v>914</v>
      </c>
      <c r="B436" s="29" t="s">
        <v>224</v>
      </c>
      <c r="C436" s="29"/>
      <c r="D436" s="30" t="s">
        <v>153</v>
      </c>
    </row>
    <row r="437" spans="1:4" ht="13.5" customHeight="1">
      <c r="A437" s="29" t="s">
        <v>915</v>
      </c>
      <c r="B437" s="29" t="s">
        <v>224</v>
      </c>
      <c r="C437" s="29"/>
      <c r="D437" s="30" t="s">
        <v>916</v>
      </c>
    </row>
    <row r="438" spans="1:4" ht="13.5" customHeight="1">
      <c r="A438" s="29" t="s">
        <v>917</v>
      </c>
      <c r="B438" s="29" t="s">
        <v>183</v>
      </c>
      <c r="C438" s="29" t="s">
        <v>918</v>
      </c>
      <c r="D438" s="30" t="s">
        <v>919</v>
      </c>
    </row>
    <row r="439" spans="1:4" ht="13.5" customHeight="1">
      <c r="A439" s="29" t="s">
        <v>920</v>
      </c>
      <c r="B439" s="29" t="s">
        <v>365</v>
      </c>
      <c r="C439" s="29"/>
      <c r="D439" s="30" t="s">
        <v>921</v>
      </c>
    </row>
    <row r="440" spans="1:4" ht="13.5" customHeight="1">
      <c r="A440" s="29" t="s">
        <v>922</v>
      </c>
      <c r="B440" s="29" t="s">
        <v>152</v>
      </c>
      <c r="C440" s="29"/>
      <c r="D440" s="30"/>
    </row>
    <row r="441" spans="1:4" ht="13.5" customHeight="1">
      <c r="A441" s="29" t="s">
        <v>923</v>
      </c>
      <c r="B441" s="29" t="s">
        <v>183</v>
      </c>
      <c r="C441" s="29"/>
      <c r="D441" s="30" t="s">
        <v>827</v>
      </c>
    </row>
    <row r="442" spans="1:4" ht="13.5" customHeight="1">
      <c r="A442" s="29" t="s">
        <v>924</v>
      </c>
      <c r="B442" s="29" t="s">
        <v>519</v>
      </c>
      <c r="C442" s="29"/>
      <c r="D442" s="30"/>
    </row>
    <row r="443" spans="1:4" ht="13.5" customHeight="1">
      <c r="A443" s="29" t="s">
        <v>925</v>
      </c>
      <c r="B443" s="29" t="s">
        <v>519</v>
      </c>
      <c r="C443" s="29" t="s">
        <v>926</v>
      </c>
      <c r="D443" s="30"/>
    </row>
    <row r="444" spans="1:4" ht="13.5" customHeight="1">
      <c r="A444" s="29" t="s">
        <v>927</v>
      </c>
      <c r="B444" s="29" t="s">
        <v>187</v>
      </c>
      <c r="C444" s="29" t="s">
        <v>928</v>
      </c>
      <c r="D444" s="30"/>
    </row>
    <row r="445" spans="1:4" ht="13.5" customHeight="1">
      <c r="A445" s="29" t="s">
        <v>929</v>
      </c>
      <c r="B445" s="29" t="s">
        <v>187</v>
      </c>
      <c r="C445" s="29"/>
      <c r="D445" s="30"/>
    </row>
    <row r="446" spans="1:4" ht="13.5" customHeight="1">
      <c r="A446" s="29" t="s">
        <v>930</v>
      </c>
      <c r="B446" s="29" t="s">
        <v>187</v>
      </c>
      <c r="C446" s="29"/>
      <c r="D446" s="30"/>
    </row>
    <row r="447" spans="1:4" ht="13.5" customHeight="1">
      <c r="A447" s="29" t="s">
        <v>931</v>
      </c>
      <c r="B447" s="29" t="s">
        <v>187</v>
      </c>
      <c r="C447" s="29"/>
      <c r="D447" s="30"/>
    </row>
    <row r="448" spans="1:4" ht="13.5" customHeight="1">
      <c r="A448" s="29" t="s">
        <v>932</v>
      </c>
      <c r="B448" s="29" t="s">
        <v>187</v>
      </c>
      <c r="C448" s="29"/>
      <c r="D448" s="30"/>
    </row>
    <row r="449" spans="1:4" ht="13.5" customHeight="1">
      <c r="A449" s="29" t="s">
        <v>933</v>
      </c>
      <c r="B449" s="29" t="s">
        <v>61</v>
      </c>
      <c r="C449" s="29" t="s">
        <v>934</v>
      </c>
      <c r="D449" s="30" t="s">
        <v>935</v>
      </c>
    </row>
    <row r="450" spans="1:4" ht="13.5" customHeight="1">
      <c r="A450" s="29" t="s">
        <v>936</v>
      </c>
      <c r="B450" s="29" t="s">
        <v>383</v>
      </c>
      <c r="C450" s="33"/>
      <c r="D450" s="30" t="s">
        <v>937</v>
      </c>
    </row>
    <row r="451" spans="1:4" ht="13.5" customHeight="1">
      <c r="A451" s="29" t="s">
        <v>938</v>
      </c>
      <c r="B451" s="29" t="s">
        <v>61</v>
      </c>
      <c r="C451" s="29" t="s">
        <v>939</v>
      </c>
      <c r="D451" s="30" t="s">
        <v>940</v>
      </c>
    </row>
    <row r="452" spans="1:4" ht="13.5" customHeight="1">
      <c r="A452" s="29" t="s">
        <v>941</v>
      </c>
      <c r="B452" s="29" t="s">
        <v>284</v>
      </c>
      <c r="C452" s="29" t="s">
        <v>942</v>
      </c>
      <c r="D452" s="30"/>
    </row>
    <row r="453" spans="1:4" ht="13.5" customHeight="1">
      <c r="A453" s="29" t="s">
        <v>943</v>
      </c>
      <c r="B453" s="29" t="s">
        <v>284</v>
      </c>
      <c r="C453" s="29" t="s">
        <v>942</v>
      </c>
      <c r="D453" s="30"/>
    </row>
    <row r="454" spans="1:4" ht="13.5" customHeight="1">
      <c r="A454" s="29" t="s">
        <v>944</v>
      </c>
      <c r="B454" s="29" t="s">
        <v>176</v>
      </c>
      <c r="C454" s="29"/>
      <c r="D454" s="30"/>
    </row>
    <row r="455" spans="1:4" ht="13.5" customHeight="1">
      <c r="A455" s="29" t="s">
        <v>945</v>
      </c>
      <c r="B455" s="29" t="s">
        <v>614</v>
      </c>
      <c r="C455" s="29" t="s">
        <v>946</v>
      </c>
      <c r="D455" s="30" t="s">
        <v>947</v>
      </c>
    </row>
    <row r="456" spans="1:4" ht="13.5" customHeight="1">
      <c r="A456" s="29" t="s">
        <v>948</v>
      </c>
      <c r="B456" s="29" t="s">
        <v>187</v>
      </c>
      <c r="C456" s="29"/>
      <c r="D456" s="30"/>
    </row>
    <row r="457" spans="1:4" ht="13.5" customHeight="1">
      <c r="A457" s="29" t="s">
        <v>949</v>
      </c>
      <c r="B457" s="29" t="s">
        <v>160</v>
      </c>
      <c r="C457" s="29" t="s">
        <v>376</v>
      </c>
      <c r="D457" s="30" t="s">
        <v>258</v>
      </c>
    </row>
    <row r="458" spans="1:4" ht="13.5" customHeight="1">
      <c r="A458" s="29" t="s">
        <v>950</v>
      </c>
      <c r="B458" s="29" t="s">
        <v>187</v>
      </c>
      <c r="C458" s="29"/>
      <c r="D458" s="30"/>
    </row>
    <row r="459" spans="1:4" ht="13.5" customHeight="1">
      <c r="A459" s="29" t="s">
        <v>950</v>
      </c>
      <c r="B459" s="29" t="s">
        <v>160</v>
      </c>
      <c r="C459" s="29"/>
      <c r="D459" s="30" t="s">
        <v>738</v>
      </c>
    </row>
    <row r="460" spans="1:4" ht="13.5" customHeight="1">
      <c r="A460" s="29" t="s">
        <v>951</v>
      </c>
      <c r="B460" s="29" t="s">
        <v>160</v>
      </c>
      <c r="C460" s="29" t="s">
        <v>952</v>
      </c>
      <c r="D460" s="30" t="s">
        <v>204</v>
      </c>
    </row>
    <row r="461" spans="1:4" ht="13.5" customHeight="1">
      <c r="A461" s="29" t="s">
        <v>953</v>
      </c>
      <c r="B461" s="29" t="s">
        <v>187</v>
      </c>
      <c r="C461" s="29"/>
      <c r="D461" s="30"/>
    </row>
    <row r="462" spans="1:4" ht="13.5" customHeight="1">
      <c r="A462" s="29" t="s">
        <v>954</v>
      </c>
      <c r="B462" s="29" t="s">
        <v>187</v>
      </c>
      <c r="C462" s="29"/>
      <c r="D462" s="30"/>
    </row>
    <row r="463" spans="1:4" ht="13.5" customHeight="1">
      <c r="A463" s="29" t="s">
        <v>955</v>
      </c>
      <c r="B463" s="29" t="s">
        <v>183</v>
      </c>
      <c r="C463" s="29"/>
      <c r="D463" s="30" t="s">
        <v>401</v>
      </c>
    </row>
    <row r="464" spans="1:4" ht="13.5" customHeight="1">
      <c r="A464" s="29" t="s">
        <v>956</v>
      </c>
      <c r="B464" s="29" t="s">
        <v>187</v>
      </c>
      <c r="C464" s="29"/>
      <c r="D464" s="30"/>
    </row>
    <row r="465" spans="1:4" ht="13.5" customHeight="1">
      <c r="A465" s="29" t="s">
        <v>957</v>
      </c>
      <c r="B465" s="29" t="s">
        <v>187</v>
      </c>
      <c r="C465" s="29"/>
      <c r="D465" s="30"/>
    </row>
    <row r="466" spans="1:4" ht="13.5" customHeight="1">
      <c r="A466" s="29" t="s">
        <v>958</v>
      </c>
      <c r="B466" s="29" t="s">
        <v>187</v>
      </c>
      <c r="C466" s="29"/>
      <c r="D466" s="30"/>
    </row>
    <row r="467" spans="1:4" ht="13.5" customHeight="1">
      <c r="A467" s="29" t="s">
        <v>959</v>
      </c>
      <c r="B467" s="29" t="s">
        <v>187</v>
      </c>
      <c r="C467" s="29"/>
      <c r="D467" s="30"/>
    </row>
    <row r="468" spans="1:4" ht="13.5" customHeight="1">
      <c r="A468" s="29" t="s">
        <v>960</v>
      </c>
      <c r="B468" s="29" t="s">
        <v>187</v>
      </c>
      <c r="C468" s="29"/>
      <c r="D468" s="30"/>
    </row>
    <row r="469" spans="1:4" ht="13.5" customHeight="1">
      <c r="A469" s="29" t="s">
        <v>961</v>
      </c>
      <c r="B469" s="29" t="s">
        <v>187</v>
      </c>
      <c r="C469" s="29"/>
      <c r="D469" s="30"/>
    </row>
    <row r="470" spans="1:4" ht="13.5" customHeight="1">
      <c r="A470" s="29" t="s">
        <v>962</v>
      </c>
      <c r="B470" s="29" t="s">
        <v>187</v>
      </c>
      <c r="C470" s="29"/>
      <c r="D470" s="30"/>
    </row>
    <row r="471" spans="1:4" ht="13.5" customHeight="1">
      <c r="A471" s="29" t="s">
        <v>963</v>
      </c>
      <c r="B471" s="29" t="s">
        <v>187</v>
      </c>
      <c r="C471" s="29"/>
      <c r="D471" s="30"/>
    </row>
    <row r="472" spans="1:4" ht="13.5" customHeight="1">
      <c r="A472" s="29" t="s">
        <v>964</v>
      </c>
      <c r="B472" s="29" t="s">
        <v>187</v>
      </c>
      <c r="C472" s="29"/>
      <c r="D472" s="30"/>
    </row>
    <row r="473" spans="1:4" ht="13.5" customHeight="1">
      <c r="A473" s="29" t="s">
        <v>965</v>
      </c>
      <c r="B473" s="29" t="s">
        <v>187</v>
      </c>
      <c r="C473" s="29"/>
      <c r="D473" s="30"/>
    </row>
    <row r="474" spans="1:4" ht="13.5" customHeight="1">
      <c r="A474" s="29" t="s">
        <v>966</v>
      </c>
      <c r="B474" s="29" t="s">
        <v>187</v>
      </c>
      <c r="C474" s="29"/>
      <c r="D474" s="30"/>
    </row>
    <row r="475" spans="1:4" ht="13.5" customHeight="1">
      <c r="A475" s="29" t="s">
        <v>967</v>
      </c>
      <c r="B475" s="29" t="s">
        <v>187</v>
      </c>
      <c r="C475" s="29"/>
      <c r="D475" s="30"/>
    </row>
    <row r="476" spans="1:4" ht="13.5" customHeight="1">
      <c r="A476" s="29" t="s">
        <v>968</v>
      </c>
      <c r="B476" s="29" t="s">
        <v>171</v>
      </c>
      <c r="C476" s="29"/>
      <c r="D476" s="30" t="s">
        <v>401</v>
      </c>
    </row>
    <row r="477" spans="1:4" ht="13.5" customHeight="1">
      <c r="A477" s="29" t="s">
        <v>969</v>
      </c>
      <c r="B477" s="29" t="s">
        <v>224</v>
      </c>
      <c r="C477" s="29" t="s">
        <v>970</v>
      </c>
      <c r="D477" s="30" t="s">
        <v>971</v>
      </c>
    </row>
    <row r="478" spans="1:4" ht="13.5" customHeight="1">
      <c r="A478" s="29" t="s">
        <v>972</v>
      </c>
      <c r="B478" s="29" t="s">
        <v>187</v>
      </c>
      <c r="C478" s="29"/>
      <c r="D478" s="30"/>
    </row>
    <row r="479" spans="1:4" ht="13.5" customHeight="1">
      <c r="A479" s="29" t="s">
        <v>973</v>
      </c>
      <c r="B479" s="29" t="s">
        <v>278</v>
      </c>
      <c r="C479" s="29" t="s">
        <v>974</v>
      </c>
      <c r="D479" s="30" t="s">
        <v>557</v>
      </c>
    </row>
    <row r="480" spans="1:4" ht="13.5" customHeight="1">
      <c r="A480" s="29" t="s">
        <v>975</v>
      </c>
      <c r="B480" s="29" t="s">
        <v>274</v>
      </c>
      <c r="C480" s="29"/>
      <c r="D480" s="30" t="s">
        <v>976</v>
      </c>
    </row>
    <row r="481" spans="1:4" ht="13.5" customHeight="1">
      <c r="A481" s="29" t="s">
        <v>383</v>
      </c>
      <c r="B481" s="29" t="s">
        <v>383</v>
      </c>
      <c r="C481" s="29" t="s">
        <v>937</v>
      </c>
      <c r="D481" s="30"/>
    </row>
    <row r="482" spans="1:4" ht="13.5" customHeight="1">
      <c r="A482" s="29" t="s">
        <v>977</v>
      </c>
      <c r="B482" s="29" t="s">
        <v>649</v>
      </c>
      <c r="C482" s="29"/>
      <c r="D482" s="30" t="s">
        <v>978</v>
      </c>
    </row>
    <row r="483" spans="1:4" ht="13.5" customHeight="1">
      <c r="A483" s="29" t="s">
        <v>979</v>
      </c>
      <c r="B483" s="29" t="s">
        <v>979</v>
      </c>
      <c r="C483" s="29" t="s">
        <v>980</v>
      </c>
      <c r="D483" s="30"/>
    </row>
    <row r="484" spans="1:4" ht="13.5" customHeight="1">
      <c r="A484" s="29" t="s">
        <v>981</v>
      </c>
      <c r="B484" s="29" t="s">
        <v>216</v>
      </c>
      <c r="C484" s="29" t="s">
        <v>166</v>
      </c>
      <c r="D484" s="30"/>
    </row>
    <row r="485" spans="1:4" ht="13.5" customHeight="1">
      <c r="A485" s="29" t="s">
        <v>982</v>
      </c>
      <c r="B485" s="29" t="s">
        <v>740</v>
      </c>
      <c r="C485" s="29"/>
      <c r="D485" s="30" t="s">
        <v>571</v>
      </c>
    </row>
    <row r="486" spans="1:4" ht="13.5" customHeight="1">
      <c r="A486" s="29" t="s">
        <v>983</v>
      </c>
      <c r="B486" s="29" t="s">
        <v>984</v>
      </c>
      <c r="C486" s="29"/>
      <c r="D486" s="30" t="s">
        <v>985</v>
      </c>
    </row>
    <row r="487" spans="1:4" ht="13.5" customHeight="1">
      <c r="A487" s="29" t="s">
        <v>986</v>
      </c>
      <c r="B487" s="29" t="s">
        <v>176</v>
      </c>
      <c r="C487" s="29"/>
      <c r="D487" s="30" t="s">
        <v>153</v>
      </c>
    </row>
    <row r="488" spans="1:4" ht="13.5" customHeight="1">
      <c r="A488" s="29" t="s">
        <v>987</v>
      </c>
      <c r="B488" s="29" t="s">
        <v>984</v>
      </c>
      <c r="C488" s="29" t="s">
        <v>988</v>
      </c>
      <c r="D488" s="30"/>
    </row>
    <row r="489" spans="1:4" ht="13.5" customHeight="1">
      <c r="A489" s="29" t="s">
        <v>989</v>
      </c>
      <c r="B489" s="29" t="s">
        <v>152</v>
      </c>
      <c r="C489" s="29"/>
      <c r="D489" s="30" t="s">
        <v>153</v>
      </c>
    </row>
    <row r="490" spans="1:4" ht="13.5" customHeight="1">
      <c r="A490" s="29" t="s">
        <v>990</v>
      </c>
      <c r="B490" s="29" t="s">
        <v>155</v>
      </c>
      <c r="C490" s="29"/>
      <c r="D490" s="30"/>
    </row>
    <row r="491" spans="1:4" ht="13.5" customHeight="1">
      <c r="A491" s="29" t="s">
        <v>991</v>
      </c>
      <c r="B491" s="29" t="s">
        <v>984</v>
      </c>
      <c r="C491" s="29"/>
      <c r="D491" s="30" t="s">
        <v>992</v>
      </c>
    </row>
    <row r="492" spans="1:4" ht="13.5" customHeight="1">
      <c r="A492" s="29" t="s">
        <v>993</v>
      </c>
      <c r="B492" s="29" t="s">
        <v>224</v>
      </c>
      <c r="C492" s="29"/>
      <c r="D492" s="30" t="s">
        <v>153</v>
      </c>
    </row>
    <row r="493" spans="1:4" ht="13.5" customHeight="1">
      <c r="A493" s="29" t="s">
        <v>994</v>
      </c>
      <c r="B493" s="29" t="s">
        <v>162</v>
      </c>
      <c r="C493" s="29"/>
      <c r="D493" s="30" t="s">
        <v>163</v>
      </c>
    </row>
    <row r="494" spans="1:4" ht="13.5" customHeight="1">
      <c r="A494" s="29" t="s">
        <v>995</v>
      </c>
      <c r="B494" s="29" t="s">
        <v>165</v>
      </c>
      <c r="C494" s="29"/>
      <c r="D494" s="30" t="s">
        <v>996</v>
      </c>
    </row>
    <row r="495" spans="1:4" ht="13.5" customHeight="1">
      <c r="A495" s="29" t="s">
        <v>997</v>
      </c>
      <c r="B495" s="29" t="s">
        <v>263</v>
      </c>
      <c r="C495" s="29" t="s">
        <v>998</v>
      </c>
      <c r="D495" s="30" t="s">
        <v>346</v>
      </c>
    </row>
    <row r="496" spans="1:4" ht="13.5" customHeight="1">
      <c r="A496" s="29" t="s">
        <v>999</v>
      </c>
      <c r="B496" s="29" t="s">
        <v>224</v>
      </c>
      <c r="C496" s="29"/>
      <c r="D496" s="30" t="s">
        <v>625</v>
      </c>
    </row>
    <row r="497" spans="1:4" ht="13.5" customHeight="1">
      <c r="A497" s="29" t="s">
        <v>1000</v>
      </c>
      <c r="B497" s="29" t="s">
        <v>171</v>
      </c>
      <c r="C497" s="29" t="s">
        <v>1001</v>
      </c>
      <c r="D497" s="30" t="s">
        <v>1002</v>
      </c>
    </row>
    <row r="498" spans="1:4" ht="13.5" customHeight="1">
      <c r="A498" s="29" t="s">
        <v>1003</v>
      </c>
      <c r="B498" s="29" t="s">
        <v>152</v>
      </c>
      <c r="C498" s="29"/>
      <c r="D498" s="30"/>
    </row>
    <row r="499" spans="1:4" ht="13.5" customHeight="1">
      <c r="A499" s="29" t="s">
        <v>1004</v>
      </c>
      <c r="B499" s="29" t="s">
        <v>152</v>
      </c>
      <c r="C499" s="29"/>
      <c r="D499" s="30"/>
    </row>
    <row r="500" spans="1:4" ht="13.5" customHeight="1">
      <c r="A500" s="29" t="s">
        <v>1005</v>
      </c>
      <c r="B500" s="29" t="s">
        <v>287</v>
      </c>
      <c r="C500" s="29" t="s">
        <v>1006</v>
      </c>
      <c r="D500" s="30"/>
    </row>
    <row r="501" spans="1:4" ht="13.5" customHeight="1">
      <c r="A501" s="29" t="s">
        <v>1007</v>
      </c>
      <c r="B501" s="29" t="s">
        <v>740</v>
      </c>
      <c r="C501" s="29"/>
      <c r="D501" s="30" t="s">
        <v>181</v>
      </c>
    </row>
    <row r="502" spans="1:4" ht="13.5" customHeight="1">
      <c r="A502" s="29" t="s">
        <v>1008</v>
      </c>
      <c r="B502" s="29" t="s">
        <v>152</v>
      </c>
      <c r="C502" s="29"/>
      <c r="D502" s="30" t="s">
        <v>153</v>
      </c>
    </row>
    <row r="503" spans="1:4" ht="13.5" customHeight="1">
      <c r="A503" s="29" t="s">
        <v>1009</v>
      </c>
      <c r="B503" s="29" t="s">
        <v>155</v>
      </c>
      <c r="C503" s="29"/>
      <c r="D503" s="30"/>
    </row>
    <row r="504" spans="1:4" ht="13.5" customHeight="1">
      <c r="A504" s="29" t="s">
        <v>1010</v>
      </c>
      <c r="B504" s="29" t="s">
        <v>157</v>
      </c>
      <c r="C504" s="29" t="s">
        <v>1011</v>
      </c>
      <c r="D504" s="30"/>
    </row>
    <row r="505" spans="1:4" ht="13.5" customHeight="1">
      <c r="A505" s="29" t="s">
        <v>1012</v>
      </c>
      <c r="B505" s="29" t="s">
        <v>224</v>
      </c>
      <c r="C505" s="29" t="s">
        <v>1013</v>
      </c>
      <c r="D505" s="30" t="s">
        <v>153</v>
      </c>
    </row>
    <row r="506" spans="1:4" ht="13.5" customHeight="1">
      <c r="A506" s="29" t="s">
        <v>1014</v>
      </c>
      <c r="B506" s="29" t="s">
        <v>165</v>
      </c>
      <c r="C506" s="29"/>
      <c r="D506" s="30" t="s">
        <v>1015</v>
      </c>
    </row>
    <row r="507" spans="1:4" ht="13.5" customHeight="1">
      <c r="A507" s="29" t="s">
        <v>1016</v>
      </c>
      <c r="B507" s="29" t="s">
        <v>145</v>
      </c>
      <c r="C507" s="29"/>
      <c r="D507" s="30" t="s">
        <v>147</v>
      </c>
    </row>
    <row r="508" spans="1:4" ht="13.5" customHeight="1">
      <c r="A508" s="29" t="s">
        <v>1017</v>
      </c>
      <c r="B508" s="29" t="s">
        <v>263</v>
      </c>
      <c r="C508" s="29" t="s">
        <v>1018</v>
      </c>
      <c r="D508" s="30" t="s">
        <v>1019</v>
      </c>
    </row>
    <row r="509" spans="1:4" ht="13.5" customHeight="1">
      <c r="A509" s="29" t="s">
        <v>1020</v>
      </c>
      <c r="B509" s="29" t="s">
        <v>740</v>
      </c>
      <c r="C509" s="29"/>
      <c r="D509" s="30" t="s">
        <v>217</v>
      </c>
    </row>
    <row r="510" spans="1:4" ht="13.5" customHeight="1">
      <c r="A510" s="29" t="s">
        <v>1021</v>
      </c>
      <c r="B510" s="29" t="s">
        <v>274</v>
      </c>
      <c r="C510" s="29"/>
      <c r="D510" s="30" t="s">
        <v>275</v>
      </c>
    </row>
    <row r="511" spans="1:4" ht="13.5" customHeight="1">
      <c r="A511" s="29" t="s">
        <v>1022</v>
      </c>
      <c r="B511" s="29" t="s">
        <v>176</v>
      </c>
      <c r="C511" s="29"/>
      <c r="D511" s="30" t="s">
        <v>147</v>
      </c>
    </row>
    <row r="512" spans="1:4" ht="13.5" customHeight="1">
      <c r="A512" s="29" t="s">
        <v>1023</v>
      </c>
      <c r="B512" s="29" t="s">
        <v>157</v>
      </c>
      <c r="C512" s="29" t="s">
        <v>1024</v>
      </c>
      <c r="D512" s="30"/>
    </row>
    <row r="513" spans="1:4" ht="13.5" customHeight="1">
      <c r="A513" s="29" t="s">
        <v>1025</v>
      </c>
      <c r="B513" s="29" t="s">
        <v>587</v>
      </c>
      <c r="C513" s="29" t="s">
        <v>1026</v>
      </c>
      <c r="D513" s="30" t="s">
        <v>301</v>
      </c>
    </row>
    <row r="514" spans="1:4" ht="13.5" customHeight="1">
      <c r="A514" s="29" t="s">
        <v>1027</v>
      </c>
      <c r="B514" s="29" t="s">
        <v>287</v>
      </c>
      <c r="C514" s="29"/>
      <c r="D514" s="30" t="s">
        <v>1028</v>
      </c>
    </row>
    <row r="515" spans="1:4" ht="13.5" customHeight="1">
      <c r="A515" s="29" t="s">
        <v>1029</v>
      </c>
      <c r="B515" s="29" t="s">
        <v>314</v>
      </c>
      <c r="C515" s="29"/>
      <c r="D515" s="30" t="s">
        <v>1030</v>
      </c>
    </row>
    <row r="516" spans="1:4" ht="13.5" customHeight="1">
      <c r="A516" s="29" t="s">
        <v>1031</v>
      </c>
      <c r="B516" s="29" t="s">
        <v>314</v>
      </c>
      <c r="C516" s="29"/>
      <c r="D516" s="30" t="s">
        <v>1030</v>
      </c>
    </row>
    <row r="517" spans="1:4" ht="13.5" customHeight="1">
      <c r="A517" s="29" t="s">
        <v>1032</v>
      </c>
      <c r="B517" s="29" t="s">
        <v>365</v>
      </c>
      <c r="C517" s="33"/>
      <c r="D517" s="30" t="s">
        <v>1033</v>
      </c>
    </row>
    <row r="518" spans="1:4" ht="13.5" customHeight="1">
      <c r="A518" s="29" t="s">
        <v>1032</v>
      </c>
      <c r="B518" s="29" t="s">
        <v>183</v>
      </c>
      <c r="C518" s="29" t="s">
        <v>1034</v>
      </c>
      <c r="D518" s="30" t="s">
        <v>1035</v>
      </c>
    </row>
    <row r="519" spans="1:4" ht="13.5" customHeight="1">
      <c r="A519" s="29" t="s">
        <v>1036</v>
      </c>
      <c r="B519" s="29" t="s">
        <v>183</v>
      </c>
      <c r="C519" s="29"/>
      <c r="D519" s="30" t="s">
        <v>612</v>
      </c>
    </row>
    <row r="520" spans="1:4" ht="13.5" customHeight="1">
      <c r="A520" s="29" t="s">
        <v>1037</v>
      </c>
      <c r="B520" s="29" t="s">
        <v>649</v>
      </c>
      <c r="C520" s="29" t="s">
        <v>1038</v>
      </c>
      <c r="D520" s="30" t="s">
        <v>612</v>
      </c>
    </row>
    <row r="521" spans="1:4" ht="13.5" customHeight="1">
      <c r="A521" s="29" t="s">
        <v>1039</v>
      </c>
      <c r="B521" s="29" t="s">
        <v>219</v>
      </c>
      <c r="C521" s="29" t="s">
        <v>1040</v>
      </c>
      <c r="D521" s="30" t="s">
        <v>1041</v>
      </c>
    </row>
    <row r="522" spans="1:4" ht="13.5" customHeight="1">
      <c r="A522" s="29" t="s">
        <v>1042</v>
      </c>
      <c r="B522" s="29" t="s">
        <v>284</v>
      </c>
      <c r="C522" s="29" t="s">
        <v>1043</v>
      </c>
      <c r="D522" s="30"/>
    </row>
    <row r="523" spans="1:4" ht="13.5" customHeight="1">
      <c r="A523" s="29" t="s">
        <v>1044</v>
      </c>
      <c r="B523" s="29" t="s">
        <v>284</v>
      </c>
      <c r="C523" s="29" t="s">
        <v>1043</v>
      </c>
      <c r="D523" s="30" t="s">
        <v>352</v>
      </c>
    </row>
    <row r="524" spans="1:4" ht="13.5" customHeight="1">
      <c r="A524" s="29" t="s">
        <v>1045</v>
      </c>
      <c r="B524" s="29" t="s">
        <v>874</v>
      </c>
      <c r="C524" s="29"/>
      <c r="D524" s="30" t="s">
        <v>163</v>
      </c>
    </row>
    <row r="525" spans="1:4" ht="13.5" customHeight="1">
      <c r="A525" s="29" t="s">
        <v>784</v>
      </c>
      <c r="B525" s="29" t="s">
        <v>632</v>
      </c>
      <c r="C525" s="29"/>
      <c r="D525" s="30" t="s">
        <v>1046</v>
      </c>
    </row>
    <row r="526" spans="1:4" ht="13.5" customHeight="1">
      <c r="A526" s="29" t="s">
        <v>784</v>
      </c>
      <c r="B526" s="29" t="s">
        <v>637</v>
      </c>
      <c r="C526" s="29" t="s">
        <v>1047</v>
      </c>
      <c r="D526" s="30" t="s">
        <v>1048</v>
      </c>
    </row>
    <row r="527" spans="1:4" ht="13.5" customHeight="1">
      <c r="A527" s="29" t="s">
        <v>1049</v>
      </c>
      <c r="B527" s="29" t="s">
        <v>1050</v>
      </c>
      <c r="C527" s="29"/>
      <c r="D527" s="30" t="s">
        <v>163</v>
      </c>
    </row>
    <row r="528" spans="1:4" ht="13.5" customHeight="1">
      <c r="A528" s="29" t="s">
        <v>1051</v>
      </c>
      <c r="B528" s="29" t="s">
        <v>152</v>
      </c>
      <c r="C528" s="29" t="s">
        <v>680</v>
      </c>
      <c r="D528" s="30" t="s">
        <v>198</v>
      </c>
    </row>
    <row r="529" spans="1:4" ht="13.5" customHeight="1">
      <c r="A529" s="29" t="s">
        <v>1052</v>
      </c>
      <c r="B529" s="29" t="s">
        <v>183</v>
      </c>
      <c r="C529" s="29" t="s">
        <v>1053</v>
      </c>
      <c r="D529" s="30" t="s">
        <v>1054</v>
      </c>
    </row>
    <row r="530" spans="1:4" ht="13.5" customHeight="1">
      <c r="A530" s="29" t="s">
        <v>1055</v>
      </c>
      <c r="B530" s="29" t="s">
        <v>1056</v>
      </c>
      <c r="C530" s="29" t="s">
        <v>1057</v>
      </c>
      <c r="D530" s="30" t="s">
        <v>1058</v>
      </c>
    </row>
    <row r="531" spans="1:4" ht="13.5" customHeight="1">
      <c r="A531" s="29" t="s">
        <v>1059</v>
      </c>
      <c r="B531" s="29" t="s">
        <v>587</v>
      </c>
      <c r="C531" s="29"/>
      <c r="D531" s="30"/>
    </row>
    <row r="532" spans="1:4" ht="13.5" customHeight="1">
      <c r="A532" s="29" t="s">
        <v>1060</v>
      </c>
      <c r="B532" s="29" t="s">
        <v>587</v>
      </c>
      <c r="C532" s="29"/>
      <c r="D532" s="30"/>
    </row>
    <row r="533" spans="1:4" ht="13.5" customHeight="1">
      <c r="A533" s="29" t="s">
        <v>1061</v>
      </c>
      <c r="B533" s="29" t="s">
        <v>587</v>
      </c>
      <c r="C533" s="29"/>
      <c r="D533" s="30"/>
    </row>
    <row r="534" spans="1:4" ht="13.5" customHeight="1">
      <c r="A534" s="29" t="s">
        <v>1062</v>
      </c>
      <c r="B534" s="29" t="s">
        <v>155</v>
      </c>
      <c r="C534" s="29"/>
      <c r="D534" s="30"/>
    </row>
    <row r="535" spans="1:4" ht="13.5" customHeight="1">
      <c r="A535" s="29" t="s">
        <v>1063</v>
      </c>
      <c r="B535" s="29" t="s">
        <v>178</v>
      </c>
      <c r="C535" s="29"/>
      <c r="D535" s="30"/>
    </row>
    <row r="536" spans="1:4" ht="13.5" customHeight="1">
      <c r="A536" s="29" t="s">
        <v>1064</v>
      </c>
      <c r="B536" s="29" t="s">
        <v>587</v>
      </c>
      <c r="C536" s="29"/>
      <c r="D536" s="30"/>
    </row>
    <row r="537" spans="1:4" ht="13.5" customHeight="1">
      <c r="A537" s="29" t="s">
        <v>1065</v>
      </c>
      <c r="B537" s="29" t="s">
        <v>155</v>
      </c>
      <c r="C537" s="29"/>
      <c r="D537" s="30"/>
    </row>
    <row r="538" spans="1:4" ht="13.5" customHeight="1">
      <c r="A538" s="29" t="s">
        <v>1066</v>
      </c>
      <c r="B538" s="29" t="s">
        <v>587</v>
      </c>
      <c r="C538" s="29"/>
      <c r="D538" s="30"/>
    </row>
    <row r="539" spans="1:4" ht="13.5" customHeight="1">
      <c r="A539" s="29" t="s">
        <v>1067</v>
      </c>
      <c r="B539" s="29" t="s">
        <v>178</v>
      </c>
      <c r="C539" s="29"/>
      <c r="D539" s="30"/>
    </row>
    <row r="540" spans="1:4" ht="13.5" customHeight="1">
      <c r="A540" s="29" t="s">
        <v>1067</v>
      </c>
      <c r="B540" s="29" t="s">
        <v>587</v>
      </c>
      <c r="C540" s="29"/>
      <c r="D540" s="30"/>
    </row>
    <row r="541" spans="1:4" ht="13.5" customHeight="1">
      <c r="A541" s="29" t="s">
        <v>1068</v>
      </c>
      <c r="B541" s="29" t="s">
        <v>178</v>
      </c>
      <c r="C541" s="29"/>
      <c r="D541" s="30"/>
    </row>
    <row r="542" spans="1:4" ht="13.5" customHeight="1">
      <c r="A542" s="29" t="s">
        <v>1069</v>
      </c>
      <c r="B542" s="29" t="s">
        <v>587</v>
      </c>
      <c r="C542" s="29"/>
      <c r="D542" s="30"/>
    </row>
    <row r="543" spans="1:4" ht="13.5" customHeight="1">
      <c r="A543" s="29" t="s">
        <v>1070</v>
      </c>
      <c r="B543" s="29" t="s">
        <v>587</v>
      </c>
      <c r="C543" s="29"/>
      <c r="D543" s="30"/>
    </row>
    <row r="544" spans="1:4" ht="13.5" customHeight="1">
      <c r="A544" s="29" t="s">
        <v>1071</v>
      </c>
      <c r="B544" s="29" t="s">
        <v>178</v>
      </c>
      <c r="C544" s="29"/>
      <c r="D544" s="30"/>
    </row>
    <row r="545" spans="1:4" ht="13.5" customHeight="1">
      <c r="A545" s="29" t="s">
        <v>1072</v>
      </c>
      <c r="B545" s="29" t="s">
        <v>587</v>
      </c>
      <c r="C545" s="29"/>
      <c r="D545" s="30"/>
    </row>
    <row r="546" spans="1:4" ht="13.5" customHeight="1">
      <c r="A546" s="29" t="s">
        <v>1073</v>
      </c>
      <c r="B546" s="29" t="s">
        <v>587</v>
      </c>
      <c r="C546" s="29"/>
      <c r="D546" s="30"/>
    </row>
    <row r="547" spans="1:4" ht="13.5" customHeight="1">
      <c r="A547" s="29" t="s">
        <v>1074</v>
      </c>
      <c r="B547" s="29" t="s">
        <v>587</v>
      </c>
      <c r="C547" s="29"/>
      <c r="D547" s="30"/>
    </row>
    <row r="548" spans="1:4" ht="13.5" customHeight="1">
      <c r="A548" s="29" t="s">
        <v>1075</v>
      </c>
      <c r="B548" s="29" t="s">
        <v>587</v>
      </c>
      <c r="C548" s="29"/>
      <c r="D548" s="30"/>
    </row>
    <row r="549" spans="1:4" ht="13.5" customHeight="1">
      <c r="A549" s="29" t="s">
        <v>1076</v>
      </c>
      <c r="B549" s="29" t="s">
        <v>183</v>
      </c>
      <c r="C549" s="29"/>
      <c r="D549" s="30" t="s">
        <v>483</v>
      </c>
    </row>
    <row r="550" spans="1:4" ht="13.5" customHeight="1">
      <c r="A550" s="29" t="s">
        <v>1077</v>
      </c>
      <c r="B550" s="29" t="s">
        <v>1078</v>
      </c>
      <c r="C550" s="29" t="s">
        <v>1079</v>
      </c>
      <c r="D550" s="30" t="s">
        <v>1080</v>
      </c>
    </row>
    <row r="551" spans="1:4" ht="13.5" customHeight="1">
      <c r="A551" s="29" t="s">
        <v>1081</v>
      </c>
      <c r="B551" s="29" t="s">
        <v>160</v>
      </c>
      <c r="C551" s="29" t="s">
        <v>1082</v>
      </c>
      <c r="D551" s="30" t="s">
        <v>348</v>
      </c>
    </row>
    <row r="552" spans="1:4" ht="13.5" customHeight="1">
      <c r="A552" s="29" t="s">
        <v>1083</v>
      </c>
      <c r="B552" s="29" t="s">
        <v>183</v>
      </c>
      <c r="C552" s="29"/>
      <c r="D552" s="30" t="s">
        <v>1084</v>
      </c>
    </row>
    <row r="553" spans="1:4" ht="13.5" customHeight="1">
      <c r="A553" s="29" t="s">
        <v>1085</v>
      </c>
      <c r="B553" s="29" t="s">
        <v>1086</v>
      </c>
      <c r="C553" s="29" t="s">
        <v>1087</v>
      </c>
      <c r="D553" s="30"/>
    </row>
    <row r="554" spans="1:4" ht="13.5" customHeight="1">
      <c r="A554" s="29" t="s">
        <v>1088</v>
      </c>
      <c r="B554" s="29" t="s">
        <v>165</v>
      </c>
      <c r="C554" s="29" t="s">
        <v>1089</v>
      </c>
      <c r="D554" s="30" t="s">
        <v>800</v>
      </c>
    </row>
    <row r="555" spans="1:4" ht="13.5" customHeight="1">
      <c r="A555" s="29" t="s">
        <v>1090</v>
      </c>
      <c r="B555" s="29" t="s">
        <v>232</v>
      </c>
      <c r="C555" s="33" t="s">
        <v>1091</v>
      </c>
      <c r="D555" s="30" t="s">
        <v>1092</v>
      </c>
    </row>
    <row r="556" spans="1:4" ht="13.5" customHeight="1">
      <c r="A556" s="29" t="s">
        <v>166</v>
      </c>
      <c r="B556" s="29" t="s">
        <v>614</v>
      </c>
      <c r="C556" s="29"/>
      <c r="D556" s="30" t="s">
        <v>1093</v>
      </c>
    </row>
    <row r="557" spans="1:4" ht="13.5" customHeight="1">
      <c r="A557" s="29" t="s">
        <v>1094</v>
      </c>
      <c r="B557" s="29" t="s">
        <v>614</v>
      </c>
      <c r="C557" s="29"/>
      <c r="D557" s="30"/>
    </row>
    <row r="558" spans="1:4" ht="13.5" customHeight="1">
      <c r="A558" s="29" t="s">
        <v>1095</v>
      </c>
      <c r="B558" s="29" t="s">
        <v>187</v>
      </c>
      <c r="C558" s="29"/>
      <c r="D558" s="30"/>
    </row>
    <row r="559" spans="1:4" ht="13.5" customHeight="1">
      <c r="A559" s="29" t="s">
        <v>1096</v>
      </c>
      <c r="B559" s="29" t="s">
        <v>984</v>
      </c>
      <c r="C559" s="29"/>
      <c r="D559" s="30"/>
    </row>
    <row r="560" spans="1:4" ht="13.5" customHeight="1">
      <c r="A560" s="29" t="s">
        <v>1097</v>
      </c>
      <c r="B560" s="29" t="s">
        <v>984</v>
      </c>
      <c r="C560" s="29" t="s">
        <v>1098</v>
      </c>
      <c r="D560" s="30"/>
    </row>
    <row r="561" spans="1:4" ht="13.5" customHeight="1">
      <c r="A561" s="29" t="s">
        <v>1099</v>
      </c>
      <c r="B561" s="29" t="s">
        <v>984</v>
      </c>
      <c r="C561" s="29"/>
      <c r="D561" s="30" t="s">
        <v>892</v>
      </c>
    </row>
    <row r="562" spans="1:4" ht="13.5" customHeight="1">
      <c r="A562" s="29" t="s">
        <v>1100</v>
      </c>
      <c r="B562" s="29" t="s">
        <v>165</v>
      </c>
      <c r="C562" s="29"/>
      <c r="D562" s="30"/>
    </row>
    <row r="563" spans="1:4" ht="13.5" customHeight="1">
      <c r="A563" s="29" t="s">
        <v>1101</v>
      </c>
      <c r="B563" s="29" t="s">
        <v>984</v>
      </c>
      <c r="C563" s="29"/>
      <c r="D563" s="30" t="s">
        <v>1102</v>
      </c>
    </row>
    <row r="564" spans="1:4" ht="13.5" customHeight="1">
      <c r="A564" s="29" t="s">
        <v>1103</v>
      </c>
      <c r="B564" s="29" t="s">
        <v>224</v>
      </c>
      <c r="C564" s="33"/>
      <c r="D564" s="34" t="s">
        <v>1104</v>
      </c>
    </row>
    <row r="565" spans="1:4" ht="13.5" customHeight="1">
      <c r="A565" s="29" t="s">
        <v>1105</v>
      </c>
      <c r="B565" s="29" t="s">
        <v>300</v>
      </c>
      <c r="C565" s="29"/>
      <c r="D565" s="30" t="s">
        <v>1106</v>
      </c>
    </row>
    <row r="566" spans="1:4" ht="13.5" customHeight="1">
      <c r="A566" s="29" t="s">
        <v>1107</v>
      </c>
      <c r="B566" s="29" t="s">
        <v>162</v>
      </c>
      <c r="C566" s="29"/>
      <c r="D566" s="30" t="s">
        <v>1108</v>
      </c>
    </row>
    <row r="567" spans="1:4" ht="13.5" customHeight="1">
      <c r="A567" s="29" t="s">
        <v>1109</v>
      </c>
      <c r="B567" s="29" t="s">
        <v>274</v>
      </c>
      <c r="C567" s="29"/>
      <c r="D567" s="30" t="s">
        <v>275</v>
      </c>
    </row>
    <row r="568" spans="1:4" ht="13.5" customHeight="1">
      <c r="A568" s="29" t="s">
        <v>1110</v>
      </c>
      <c r="B568" s="29" t="s">
        <v>160</v>
      </c>
      <c r="C568" s="29"/>
      <c r="D568" s="30" t="s">
        <v>401</v>
      </c>
    </row>
    <row r="569" spans="1:4" ht="13.5" customHeight="1">
      <c r="A569" s="29" t="s">
        <v>1111</v>
      </c>
      <c r="B569" s="29" t="s">
        <v>183</v>
      </c>
      <c r="C569" s="29" t="s">
        <v>366</v>
      </c>
      <c r="D569" s="30" t="s">
        <v>1112</v>
      </c>
    </row>
    <row r="570" spans="1:4" ht="13.5" customHeight="1">
      <c r="A570" s="29" t="s">
        <v>1113</v>
      </c>
      <c r="B570" s="29" t="s">
        <v>160</v>
      </c>
      <c r="C570" s="29"/>
      <c r="D570" s="30" t="s">
        <v>531</v>
      </c>
    </row>
    <row r="571" spans="1:4" ht="13.5" customHeight="1">
      <c r="A571" s="29" t="s">
        <v>1114</v>
      </c>
      <c r="B571" s="29" t="s">
        <v>183</v>
      </c>
      <c r="C571" s="29"/>
      <c r="D571" s="30"/>
    </row>
    <row r="572" spans="1:4" ht="13.5" customHeight="1">
      <c r="A572" s="29" t="s">
        <v>1115</v>
      </c>
      <c r="B572" s="29" t="s">
        <v>187</v>
      </c>
      <c r="C572" s="29"/>
      <c r="D572" s="30"/>
    </row>
    <row r="573" spans="1:4" ht="13.5" customHeight="1">
      <c r="A573" s="29" t="s">
        <v>1116</v>
      </c>
      <c r="B573" s="29" t="s">
        <v>1117</v>
      </c>
      <c r="C573" s="29"/>
      <c r="D573" s="30" t="s">
        <v>1118</v>
      </c>
    </row>
    <row r="574" spans="1:4" ht="13.5" customHeight="1">
      <c r="A574" s="29" t="s">
        <v>1119</v>
      </c>
      <c r="B574" s="29" t="s">
        <v>251</v>
      </c>
      <c r="C574" s="29"/>
      <c r="D574" s="30" t="s">
        <v>800</v>
      </c>
    </row>
    <row r="575" spans="1:4" ht="13.5" customHeight="1">
      <c r="A575" s="29" t="s">
        <v>1120</v>
      </c>
      <c r="B575" s="29" t="s">
        <v>548</v>
      </c>
      <c r="C575" s="29" t="s">
        <v>1121</v>
      </c>
      <c r="D575" s="30" t="s">
        <v>1122</v>
      </c>
    </row>
    <row r="576" spans="1:4" ht="13.5" customHeight="1">
      <c r="A576" s="29" t="s">
        <v>1123</v>
      </c>
      <c r="B576" s="29" t="s">
        <v>183</v>
      </c>
      <c r="C576" s="29"/>
      <c r="D576" s="30" t="s">
        <v>246</v>
      </c>
    </row>
    <row r="577" spans="1:4" ht="13.5" customHeight="1">
      <c r="A577" s="29" t="s">
        <v>1124</v>
      </c>
      <c r="B577" s="29" t="s">
        <v>187</v>
      </c>
      <c r="C577" s="29"/>
      <c r="D577" s="30"/>
    </row>
    <row r="578" spans="1:4" ht="13.5" customHeight="1">
      <c r="A578" s="29" t="s">
        <v>1125</v>
      </c>
      <c r="B578" s="29" t="s">
        <v>187</v>
      </c>
      <c r="C578" s="29"/>
      <c r="D578" s="30"/>
    </row>
    <row r="579" spans="1:4" ht="13.5" customHeight="1">
      <c r="A579" s="29" t="s">
        <v>1126</v>
      </c>
      <c r="B579" s="29" t="s">
        <v>210</v>
      </c>
      <c r="C579" s="29" t="s">
        <v>1127</v>
      </c>
      <c r="D579" s="30" t="s">
        <v>1128</v>
      </c>
    </row>
    <row r="580" spans="1:4" ht="13.5" customHeight="1">
      <c r="A580" s="29" t="s">
        <v>1129</v>
      </c>
      <c r="B580" s="29" t="s">
        <v>210</v>
      </c>
      <c r="C580" s="29"/>
      <c r="D580" s="30" t="s">
        <v>1130</v>
      </c>
    </row>
    <row r="581" spans="1:4" ht="13.5" customHeight="1">
      <c r="A581" s="29" t="s">
        <v>1131</v>
      </c>
      <c r="B581" s="29" t="s">
        <v>210</v>
      </c>
      <c r="C581" s="29" t="s">
        <v>1132</v>
      </c>
      <c r="D581" s="30" t="s">
        <v>1128</v>
      </c>
    </row>
    <row r="582" spans="1:4" ht="13.5" customHeight="1">
      <c r="A582" s="29" t="s">
        <v>1133</v>
      </c>
      <c r="B582" s="29" t="s">
        <v>145</v>
      </c>
      <c r="C582" s="29"/>
      <c r="D582" s="30" t="s">
        <v>323</v>
      </c>
    </row>
    <row r="583" spans="1:4" ht="13.5" customHeight="1">
      <c r="A583" s="29" t="s">
        <v>1134</v>
      </c>
      <c r="B583" s="29" t="s">
        <v>187</v>
      </c>
      <c r="C583" s="29"/>
      <c r="D583" s="30"/>
    </row>
    <row r="584" spans="1:4" ht="13.5" customHeight="1">
      <c r="A584" s="29" t="s">
        <v>1135</v>
      </c>
      <c r="B584" s="29" t="s">
        <v>187</v>
      </c>
      <c r="C584" s="29"/>
      <c r="D584" s="30"/>
    </row>
    <row r="585" spans="1:4" ht="13.5" customHeight="1">
      <c r="A585" s="29" t="s">
        <v>1136</v>
      </c>
      <c r="B585" s="29" t="s">
        <v>224</v>
      </c>
      <c r="C585" s="29" t="s">
        <v>1137</v>
      </c>
      <c r="D585" s="30"/>
    </row>
    <row r="586" spans="1:4" ht="13.5" customHeight="1">
      <c r="A586" s="29" t="s">
        <v>1138</v>
      </c>
      <c r="B586" s="29" t="s">
        <v>160</v>
      </c>
      <c r="C586" s="29" t="s">
        <v>376</v>
      </c>
      <c r="D586" s="30" t="s">
        <v>1139</v>
      </c>
    </row>
    <row r="587" spans="1:4" ht="13.5" customHeight="1">
      <c r="A587" s="29" t="s">
        <v>1140</v>
      </c>
      <c r="B587" s="29" t="s">
        <v>187</v>
      </c>
      <c r="C587" s="29"/>
      <c r="D587" s="30"/>
    </row>
    <row r="588" spans="1:4" ht="13.5" customHeight="1">
      <c r="A588" s="29" t="s">
        <v>1141</v>
      </c>
      <c r="B588" s="29" t="s">
        <v>224</v>
      </c>
      <c r="C588" s="29"/>
      <c r="D588" s="30" t="s">
        <v>153</v>
      </c>
    </row>
    <row r="589" spans="1:4" ht="13.5" customHeight="1">
      <c r="A589" s="29" t="s">
        <v>1142</v>
      </c>
      <c r="B589" s="29" t="s">
        <v>176</v>
      </c>
      <c r="C589" s="29"/>
      <c r="D589" s="30"/>
    </row>
    <row r="590" spans="1:4" ht="13.5" customHeight="1">
      <c r="A590" s="29" t="s">
        <v>1143</v>
      </c>
      <c r="B590" s="29" t="s">
        <v>162</v>
      </c>
      <c r="C590" s="29"/>
      <c r="D590" s="30" t="s">
        <v>163</v>
      </c>
    </row>
    <row r="591" spans="1:4" ht="13.5" customHeight="1">
      <c r="A591" s="29" t="s">
        <v>1144</v>
      </c>
      <c r="B591" s="29" t="s">
        <v>224</v>
      </c>
      <c r="C591" s="29"/>
      <c r="D591" s="30" t="s">
        <v>153</v>
      </c>
    </row>
    <row r="592" spans="1:4" ht="13.5" customHeight="1">
      <c r="A592" s="29" t="s">
        <v>1145</v>
      </c>
      <c r="B592" s="29" t="s">
        <v>649</v>
      </c>
      <c r="C592" s="29" t="s">
        <v>366</v>
      </c>
      <c r="D592" s="30" t="s">
        <v>702</v>
      </c>
    </row>
    <row r="593" spans="1:4" ht="13.5" customHeight="1">
      <c r="A593" s="29" t="s">
        <v>1146</v>
      </c>
      <c r="B593" s="29" t="s">
        <v>152</v>
      </c>
      <c r="C593" s="29"/>
      <c r="D593" s="30" t="s">
        <v>153</v>
      </c>
    </row>
    <row r="594" spans="1:4" ht="13.5" customHeight="1">
      <c r="A594" s="29" t="s">
        <v>1147</v>
      </c>
      <c r="B594" s="29" t="s">
        <v>187</v>
      </c>
      <c r="C594" s="29"/>
      <c r="D594" s="30"/>
    </row>
    <row r="595" spans="1:4" ht="13.5" customHeight="1">
      <c r="A595" s="29" t="s">
        <v>1148</v>
      </c>
      <c r="B595" s="29" t="s">
        <v>183</v>
      </c>
      <c r="C595" s="29" t="s">
        <v>366</v>
      </c>
      <c r="D595" s="30"/>
    </row>
    <row r="596" spans="1:4" ht="13.5" customHeight="1">
      <c r="A596" s="29" t="s">
        <v>1149</v>
      </c>
      <c r="B596" s="29" t="s">
        <v>152</v>
      </c>
      <c r="C596" s="29"/>
      <c r="D596" s="30" t="s">
        <v>153</v>
      </c>
    </row>
    <row r="597" spans="1:4" ht="13.5" customHeight="1">
      <c r="A597" s="29" t="s">
        <v>1150</v>
      </c>
      <c r="B597" s="29" t="s">
        <v>740</v>
      </c>
      <c r="C597" s="29"/>
      <c r="D597" s="30"/>
    </row>
    <row r="598" spans="1:4" ht="13.5" customHeight="1">
      <c r="A598" s="29" t="s">
        <v>1151</v>
      </c>
      <c r="B598" s="29" t="s">
        <v>649</v>
      </c>
      <c r="C598" s="29" t="s">
        <v>1152</v>
      </c>
      <c r="D598" s="30" t="s">
        <v>1153</v>
      </c>
    </row>
    <row r="599" spans="1:4" ht="13.5" customHeight="1">
      <c r="A599" s="29" t="s">
        <v>1154</v>
      </c>
      <c r="B599" s="29" t="s">
        <v>183</v>
      </c>
      <c r="C599" s="29" t="s">
        <v>1155</v>
      </c>
      <c r="D599" s="30" t="s">
        <v>1156</v>
      </c>
    </row>
    <row r="600" spans="1:4" ht="13.5" customHeight="1">
      <c r="A600" s="29" t="s">
        <v>1157</v>
      </c>
      <c r="B600" s="29" t="s">
        <v>165</v>
      </c>
      <c r="C600" s="29"/>
      <c r="D600" s="30" t="s">
        <v>490</v>
      </c>
    </row>
    <row r="601" spans="1:4" ht="13.5" customHeight="1">
      <c r="A601" s="29" t="s">
        <v>1158</v>
      </c>
      <c r="B601" s="29" t="s">
        <v>1158</v>
      </c>
      <c r="C601" s="29" t="s">
        <v>1159</v>
      </c>
      <c r="D601" s="30"/>
    </row>
    <row r="602" spans="1:4" ht="13.5" customHeight="1">
      <c r="A602" s="29" t="s">
        <v>1160</v>
      </c>
      <c r="B602" s="29" t="s">
        <v>1161</v>
      </c>
      <c r="C602" s="29" t="s">
        <v>1162</v>
      </c>
      <c r="D602" s="30" t="s">
        <v>709</v>
      </c>
    </row>
    <row r="603" spans="1:4" ht="13.5" customHeight="1">
      <c r="A603" s="29" t="s">
        <v>1163</v>
      </c>
      <c r="B603" s="29" t="s">
        <v>224</v>
      </c>
      <c r="C603" s="29"/>
      <c r="D603" s="30" t="s">
        <v>153</v>
      </c>
    </row>
    <row r="604" spans="1:4" ht="13.5" customHeight="1">
      <c r="A604" s="29" t="s">
        <v>1164</v>
      </c>
      <c r="B604" s="29" t="s">
        <v>187</v>
      </c>
      <c r="C604" s="29"/>
      <c r="D604" s="30"/>
    </row>
    <row r="605" spans="1:4" ht="13.5" customHeight="1">
      <c r="A605" s="29" t="s">
        <v>1165</v>
      </c>
      <c r="B605" s="29" t="s">
        <v>187</v>
      </c>
      <c r="C605" s="29"/>
      <c r="D605" s="30"/>
    </row>
    <row r="606" spans="1:4" ht="13.5" customHeight="1">
      <c r="A606" s="29" t="s">
        <v>1166</v>
      </c>
      <c r="B606" s="29" t="s">
        <v>187</v>
      </c>
      <c r="C606" s="29"/>
      <c r="D606" s="30"/>
    </row>
    <row r="607" spans="1:4" ht="13.5" customHeight="1">
      <c r="A607" s="29" t="s">
        <v>1167</v>
      </c>
      <c r="B607" s="29" t="s">
        <v>183</v>
      </c>
      <c r="C607" s="29"/>
      <c r="D607" s="30" t="s">
        <v>204</v>
      </c>
    </row>
    <row r="608" spans="1:4" ht="13.5" customHeight="1">
      <c r="A608" s="29" t="s">
        <v>1168</v>
      </c>
      <c r="B608" s="29" t="s">
        <v>171</v>
      </c>
      <c r="C608" s="29" t="s">
        <v>680</v>
      </c>
      <c r="D608" s="30" t="s">
        <v>1169</v>
      </c>
    </row>
    <row r="609" spans="1:4" ht="13.5" customHeight="1">
      <c r="A609" s="29" t="s">
        <v>1170</v>
      </c>
      <c r="B609" s="29" t="s">
        <v>160</v>
      </c>
      <c r="C609" s="29" t="s">
        <v>1171</v>
      </c>
      <c r="D609" s="30" t="s">
        <v>1172</v>
      </c>
    </row>
    <row r="610" spans="1:4" ht="13.5" customHeight="1">
      <c r="A610" s="29" t="s">
        <v>1173</v>
      </c>
      <c r="B610" s="29" t="s">
        <v>187</v>
      </c>
      <c r="C610" s="29"/>
      <c r="D610" s="30"/>
    </row>
    <row r="611" spans="1:4" ht="13.5" customHeight="1">
      <c r="A611" s="29" t="s">
        <v>1174</v>
      </c>
      <c r="B611" s="29" t="s">
        <v>160</v>
      </c>
      <c r="C611" s="29" t="s">
        <v>1175</v>
      </c>
      <c r="D611" s="30" t="s">
        <v>1176</v>
      </c>
    </row>
    <row r="612" spans="1:4" ht="13.5" customHeight="1">
      <c r="A612" s="29" t="s">
        <v>1177</v>
      </c>
      <c r="B612" s="29" t="s">
        <v>160</v>
      </c>
      <c r="C612" s="29"/>
      <c r="D612" s="30" t="s">
        <v>1178</v>
      </c>
    </row>
    <row r="613" spans="1:4" ht="13.5" customHeight="1">
      <c r="A613" s="29" t="s">
        <v>1179</v>
      </c>
      <c r="B613" s="29" t="s">
        <v>160</v>
      </c>
      <c r="C613" s="29"/>
      <c r="D613" s="30" t="s">
        <v>348</v>
      </c>
    </row>
    <row r="614" spans="1:4" ht="13.5" customHeight="1">
      <c r="A614" s="29" t="s">
        <v>1180</v>
      </c>
      <c r="B614" s="29" t="s">
        <v>224</v>
      </c>
      <c r="C614" s="33"/>
      <c r="D614" s="30" t="s">
        <v>1181</v>
      </c>
    </row>
    <row r="615" spans="1:4" ht="13.5" customHeight="1">
      <c r="A615" s="29" t="s">
        <v>1182</v>
      </c>
      <c r="B615" s="29" t="s">
        <v>548</v>
      </c>
      <c r="C615" s="29" t="s">
        <v>1183</v>
      </c>
      <c r="D615" s="30" t="s">
        <v>1184</v>
      </c>
    </row>
    <row r="616" spans="1:4" ht="13.5" customHeight="1">
      <c r="A616" s="29" t="s">
        <v>1185</v>
      </c>
      <c r="B616" s="29" t="s">
        <v>548</v>
      </c>
      <c r="C616" s="29"/>
      <c r="D616" s="30" t="s">
        <v>1186</v>
      </c>
    </row>
    <row r="617" spans="1:4" ht="13.5" customHeight="1">
      <c r="A617" s="29" t="s">
        <v>1187</v>
      </c>
      <c r="B617" s="29" t="s">
        <v>533</v>
      </c>
      <c r="C617" s="29" t="s">
        <v>1188</v>
      </c>
      <c r="D617" s="30" t="s">
        <v>329</v>
      </c>
    </row>
    <row r="618" spans="1:4" ht="13.5" customHeight="1">
      <c r="A618" s="29" t="s">
        <v>1189</v>
      </c>
      <c r="B618" s="29" t="s">
        <v>210</v>
      </c>
      <c r="C618" s="33"/>
      <c r="D618" s="30" t="s">
        <v>1190</v>
      </c>
    </row>
    <row r="619" spans="1:4" ht="13.5" customHeight="1">
      <c r="A619" s="29" t="s">
        <v>1191</v>
      </c>
      <c r="B619" s="29" t="s">
        <v>284</v>
      </c>
      <c r="C619" s="29" t="s">
        <v>1192</v>
      </c>
      <c r="D619" s="30"/>
    </row>
    <row r="620" spans="1:4" ht="13.5" customHeight="1">
      <c r="A620" s="29" t="s">
        <v>1193</v>
      </c>
      <c r="B620" s="29" t="s">
        <v>284</v>
      </c>
      <c r="C620" s="33"/>
      <c r="D620" s="30" t="s">
        <v>1194</v>
      </c>
    </row>
    <row r="621" spans="1:4" ht="13.5" customHeight="1">
      <c r="A621" s="29" t="s">
        <v>1195</v>
      </c>
      <c r="B621" s="29" t="s">
        <v>187</v>
      </c>
      <c r="C621" s="29"/>
      <c r="D621" s="30"/>
    </row>
    <row r="622" spans="1:4" ht="13.5" customHeight="1">
      <c r="A622" s="29" t="s">
        <v>1196</v>
      </c>
      <c r="B622" s="29" t="s">
        <v>365</v>
      </c>
      <c r="C622" s="29" t="s">
        <v>1197</v>
      </c>
      <c r="D622" s="30" t="s">
        <v>1198</v>
      </c>
    </row>
    <row r="623" spans="1:4" ht="13.5" customHeight="1">
      <c r="A623" s="29" t="s">
        <v>1199</v>
      </c>
      <c r="B623" s="29" t="s">
        <v>632</v>
      </c>
      <c r="C623" s="29" t="s">
        <v>1200</v>
      </c>
      <c r="D623" s="30" t="s">
        <v>1201</v>
      </c>
    </row>
    <row r="624" spans="1:4" ht="13.5" customHeight="1">
      <c r="A624" s="29" t="s">
        <v>1202</v>
      </c>
      <c r="B624" s="29" t="s">
        <v>183</v>
      </c>
      <c r="C624" s="29" t="s">
        <v>1203</v>
      </c>
      <c r="D624" s="30"/>
    </row>
    <row r="625" spans="1:4" ht="13.5" customHeight="1">
      <c r="A625" s="29" t="s">
        <v>1204</v>
      </c>
      <c r="B625" s="29" t="s">
        <v>176</v>
      </c>
      <c r="C625" s="29" t="s">
        <v>1205</v>
      </c>
      <c r="D625" s="30"/>
    </row>
    <row r="626" spans="1:4" ht="13.5" customHeight="1">
      <c r="A626" s="29" t="s">
        <v>1206</v>
      </c>
      <c r="B626" s="29" t="s">
        <v>559</v>
      </c>
      <c r="C626" s="29" t="s">
        <v>1207</v>
      </c>
      <c r="D626" s="30" t="s">
        <v>1208</v>
      </c>
    </row>
    <row r="627" spans="1:4" ht="13.5" customHeight="1">
      <c r="A627" s="29" t="s">
        <v>1209</v>
      </c>
      <c r="B627" s="29" t="s">
        <v>183</v>
      </c>
      <c r="C627" s="29"/>
      <c r="D627" s="30"/>
    </row>
    <row r="628" spans="1:4" ht="13.5" customHeight="1">
      <c r="A628" s="29" t="s">
        <v>1210</v>
      </c>
      <c r="B628" s="29" t="s">
        <v>287</v>
      </c>
      <c r="C628" s="29" t="s">
        <v>311</v>
      </c>
      <c r="D628" s="30" t="s">
        <v>1211</v>
      </c>
    </row>
    <row r="629" spans="1:4" ht="13.5" customHeight="1">
      <c r="A629" s="29" t="s">
        <v>1212</v>
      </c>
      <c r="B629" s="29" t="s">
        <v>287</v>
      </c>
      <c r="C629" s="29" t="s">
        <v>311</v>
      </c>
      <c r="D629" s="30" t="s">
        <v>1213</v>
      </c>
    </row>
    <row r="630" spans="1:4" ht="13.5" customHeight="1">
      <c r="A630" s="29" t="s">
        <v>1214</v>
      </c>
      <c r="B630" s="29" t="s">
        <v>287</v>
      </c>
      <c r="C630" s="29" t="s">
        <v>1215</v>
      </c>
      <c r="D630" s="30" t="s">
        <v>1216</v>
      </c>
    </row>
    <row r="631" spans="1:4" ht="13.5" customHeight="1">
      <c r="A631" s="29" t="s">
        <v>1217</v>
      </c>
      <c r="B631" s="29" t="s">
        <v>287</v>
      </c>
      <c r="C631" s="29" t="s">
        <v>1218</v>
      </c>
      <c r="D631" s="30" t="s">
        <v>1219</v>
      </c>
    </row>
    <row r="632" spans="1:4" ht="13.5" customHeight="1">
      <c r="A632" s="29" t="s">
        <v>1220</v>
      </c>
      <c r="B632" s="29" t="s">
        <v>216</v>
      </c>
      <c r="C632" s="29" t="s">
        <v>1221</v>
      </c>
      <c r="D632" s="30" t="s">
        <v>1222</v>
      </c>
    </row>
    <row r="633" spans="1:4" ht="13.5" customHeight="1">
      <c r="A633" s="29" t="s">
        <v>1223</v>
      </c>
      <c r="B633" s="29" t="s">
        <v>559</v>
      </c>
      <c r="C633" s="29"/>
      <c r="D633" s="30" t="s">
        <v>916</v>
      </c>
    </row>
    <row r="634" spans="1:4" ht="13.5" customHeight="1">
      <c r="A634" s="29" t="s">
        <v>1224</v>
      </c>
      <c r="B634" s="29" t="s">
        <v>162</v>
      </c>
      <c r="C634" s="29"/>
      <c r="D634" s="30" t="s">
        <v>163</v>
      </c>
    </row>
    <row r="635" spans="1:4" ht="13.5" customHeight="1">
      <c r="A635" s="29" t="s">
        <v>1225</v>
      </c>
      <c r="B635" s="29" t="s">
        <v>278</v>
      </c>
      <c r="C635" s="29"/>
      <c r="D635" s="30" t="s">
        <v>153</v>
      </c>
    </row>
    <row r="636" spans="1:4" ht="13.5" customHeight="1">
      <c r="A636" s="29" t="s">
        <v>1226</v>
      </c>
      <c r="B636" s="29" t="s">
        <v>187</v>
      </c>
      <c r="C636" s="29"/>
      <c r="D636" s="30"/>
    </row>
    <row r="637" spans="1:4" ht="13.5" customHeight="1">
      <c r="A637" s="29" t="s">
        <v>1227</v>
      </c>
      <c r="B637" s="29" t="s">
        <v>300</v>
      </c>
      <c r="C637" s="29"/>
      <c r="D637" s="30" t="s">
        <v>1228</v>
      </c>
    </row>
    <row r="638" spans="1:4" ht="13.5" customHeight="1">
      <c r="A638" s="29" t="s">
        <v>1229</v>
      </c>
      <c r="B638" s="29" t="s">
        <v>446</v>
      </c>
      <c r="C638" s="29" t="s">
        <v>1230</v>
      </c>
      <c r="D638" s="30"/>
    </row>
    <row r="639" spans="1:4" ht="13.5" customHeight="1">
      <c r="A639" s="29" t="s">
        <v>1231</v>
      </c>
      <c r="B639" s="29" t="s">
        <v>165</v>
      </c>
      <c r="C639" s="29"/>
      <c r="D639" s="30" t="s">
        <v>1232</v>
      </c>
    </row>
    <row r="640" spans="1:4" ht="13.5" customHeight="1">
      <c r="A640" s="29" t="s">
        <v>1233</v>
      </c>
      <c r="B640" s="29" t="s">
        <v>160</v>
      </c>
      <c r="C640" s="29" t="s">
        <v>1234</v>
      </c>
      <c r="D640" s="30" t="s">
        <v>515</v>
      </c>
    </row>
    <row r="641" spans="1:4" ht="13.5" customHeight="1">
      <c r="A641" s="29" t="s">
        <v>1235</v>
      </c>
      <c r="B641" s="29" t="s">
        <v>274</v>
      </c>
      <c r="C641" s="29"/>
      <c r="D641" s="30" t="s">
        <v>275</v>
      </c>
    </row>
    <row r="642" spans="1:4" ht="13.5" customHeight="1">
      <c r="A642" s="29" t="s">
        <v>1236</v>
      </c>
      <c r="B642" s="29" t="s">
        <v>160</v>
      </c>
      <c r="C642" s="29" t="s">
        <v>1237</v>
      </c>
      <c r="D642" s="30" t="s">
        <v>1238</v>
      </c>
    </row>
    <row r="643" spans="1:4" ht="13.5" customHeight="1">
      <c r="A643" s="29" t="s">
        <v>1239</v>
      </c>
      <c r="B643" s="29" t="s">
        <v>176</v>
      </c>
      <c r="C643" s="29"/>
      <c r="D643" s="30"/>
    </row>
    <row r="644" spans="1:4" ht="13.5" customHeight="1">
      <c r="A644" s="29" t="s">
        <v>1240</v>
      </c>
      <c r="B644" s="29" t="s">
        <v>278</v>
      </c>
      <c r="C644" s="29"/>
      <c r="D644" s="30" t="s">
        <v>1241</v>
      </c>
    </row>
    <row r="645" spans="1:4" ht="13.5" customHeight="1">
      <c r="A645" s="29" t="s">
        <v>1242</v>
      </c>
      <c r="B645" s="29" t="s">
        <v>575</v>
      </c>
      <c r="C645" s="29" t="s">
        <v>1243</v>
      </c>
      <c r="D645" s="30"/>
    </row>
    <row r="646" spans="1:4" ht="13.5" customHeight="1">
      <c r="A646" s="29" t="s">
        <v>1244</v>
      </c>
      <c r="B646" s="29" t="s">
        <v>160</v>
      </c>
      <c r="C646" s="29" t="s">
        <v>826</v>
      </c>
      <c r="D646" s="30" t="s">
        <v>390</v>
      </c>
    </row>
    <row r="647" spans="1:4" ht="13.5" customHeight="1">
      <c r="A647" s="29" t="s">
        <v>1245</v>
      </c>
      <c r="B647" s="29" t="s">
        <v>187</v>
      </c>
      <c r="C647" s="29"/>
      <c r="D647" s="30"/>
    </row>
    <row r="648" spans="1:4" ht="13.5" customHeight="1">
      <c r="A648" s="29" t="s">
        <v>1246</v>
      </c>
      <c r="B648" s="29" t="s">
        <v>160</v>
      </c>
      <c r="C648" s="29" t="s">
        <v>1247</v>
      </c>
      <c r="D648" s="30" t="s">
        <v>738</v>
      </c>
    </row>
    <row r="649" spans="1:4" ht="13.5" customHeight="1">
      <c r="A649" s="29" t="s">
        <v>1248</v>
      </c>
      <c r="B649" s="29" t="s">
        <v>237</v>
      </c>
      <c r="C649" s="29" t="s">
        <v>1249</v>
      </c>
      <c r="D649" s="30" t="s">
        <v>1216</v>
      </c>
    </row>
    <row r="650" spans="1:4" ht="13.5" customHeight="1">
      <c r="A650" s="29" t="s">
        <v>1250</v>
      </c>
      <c r="B650" s="29" t="s">
        <v>176</v>
      </c>
      <c r="C650" s="29"/>
      <c r="D650" s="30" t="s">
        <v>153</v>
      </c>
    </row>
    <row r="651" spans="1:4" ht="13.5" customHeight="1">
      <c r="A651" s="29" t="s">
        <v>1251</v>
      </c>
      <c r="B651" s="29" t="s">
        <v>216</v>
      </c>
      <c r="C651" s="29"/>
      <c r="D651" s="30" t="s">
        <v>153</v>
      </c>
    </row>
    <row r="652" spans="1:4" ht="13.5" customHeight="1">
      <c r="A652" s="29" t="s">
        <v>1251</v>
      </c>
      <c r="B652" s="29" t="s">
        <v>216</v>
      </c>
      <c r="C652" s="29"/>
      <c r="D652" s="30" t="s">
        <v>217</v>
      </c>
    </row>
    <row r="653" spans="1:4" ht="13.5" customHeight="1">
      <c r="A653" s="29" t="s">
        <v>1252</v>
      </c>
      <c r="B653" s="29" t="s">
        <v>1253</v>
      </c>
      <c r="C653" s="29" t="s">
        <v>850</v>
      </c>
      <c r="D653" s="30" t="s">
        <v>1254</v>
      </c>
    </row>
    <row r="654" spans="1:4" ht="13.5" customHeight="1">
      <c r="A654" s="29" t="s">
        <v>1255</v>
      </c>
      <c r="B654" s="29" t="s">
        <v>206</v>
      </c>
      <c r="C654" s="29" t="s">
        <v>1256</v>
      </c>
      <c r="D654" s="30" t="s">
        <v>1257</v>
      </c>
    </row>
    <row r="655" spans="1:4" ht="13.5" customHeight="1">
      <c r="A655" s="29" t="s">
        <v>1255</v>
      </c>
      <c r="B655" s="29" t="s">
        <v>206</v>
      </c>
      <c r="C655" s="29" t="s">
        <v>1258</v>
      </c>
      <c r="D655" s="30" t="s">
        <v>1259</v>
      </c>
    </row>
    <row r="656" spans="1:4" ht="13.5" customHeight="1">
      <c r="A656" s="29" t="s">
        <v>1260</v>
      </c>
      <c r="B656" s="29" t="s">
        <v>206</v>
      </c>
      <c r="C656" s="29" t="s">
        <v>1261</v>
      </c>
      <c r="D656" s="30"/>
    </row>
    <row r="657" spans="1:4" ht="13.5" customHeight="1">
      <c r="A657" s="29" t="s">
        <v>1262</v>
      </c>
      <c r="B657" s="29" t="s">
        <v>183</v>
      </c>
      <c r="C657" s="29" t="s">
        <v>1263</v>
      </c>
      <c r="D657" s="30" t="s">
        <v>1264</v>
      </c>
    </row>
    <row r="658" spans="1:4" ht="13.5" customHeight="1">
      <c r="A658" s="29" t="s">
        <v>1265</v>
      </c>
      <c r="B658" s="29" t="s">
        <v>219</v>
      </c>
      <c r="C658" s="29" t="s">
        <v>1266</v>
      </c>
      <c r="D658" s="30" t="s">
        <v>1267</v>
      </c>
    </row>
    <row r="659" spans="1:4" ht="13.5" customHeight="1">
      <c r="A659" s="29" t="s">
        <v>1268</v>
      </c>
      <c r="B659" s="29" t="s">
        <v>160</v>
      </c>
      <c r="C659" s="29"/>
      <c r="D659" s="30" t="s">
        <v>202</v>
      </c>
    </row>
    <row r="660" spans="1:4" ht="13.5" customHeight="1">
      <c r="A660" s="29" t="s">
        <v>1269</v>
      </c>
      <c r="B660" s="29" t="s">
        <v>176</v>
      </c>
      <c r="C660" s="29"/>
      <c r="D660" s="30"/>
    </row>
    <row r="661" spans="1:4" ht="13.5" customHeight="1">
      <c r="A661" s="29" t="s">
        <v>1270</v>
      </c>
      <c r="B661" s="29" t="s">
        <v>489</v>
      </c>
      <c r="C661" s="29"/>
      <c r="D661" s="30"/>
    </row>
    <row r="662" spans="1:4" ht="13.5" customHeight="1">
      <c r="A662" s="29" t="s">
        <v>1271</v>
      </c>
      <c r="B662" s="29" t="s">
        <v>489</v>
      </c>
      <c r="C662" s="29"/>
      <c r="D662" s="30" t="s">
        <v>1272</v>
      </c>
    </row>
    <row r="663" spans="1:4" ht="13.5" customHeight="1">
      <c r="A663" s="29" t="s">
        <v>1273</v>
      </c>
      <c r="B663" s="29" t="s">
        <v>632</v>
      </c>
      <c r="C663" s="29" t="s">
        <v>1274</v>
      </c>
      <c r="D663" s="30"/>
    </row>
    <row r="664" spans="1:4" ht="13.5" customHeight="1">
      <c r="A664" s="29" t="s">
        <v>1275</v>
      </c>
      <c r="B664" s="29" t="s">
        <v>519</v>
      </c>
      <c r="C664" s="29" t="s">
        <v>1276</v>
      </c>
      <c r="D664" s="30"/>
    </row>
    <row r="665" spans="1:4" ht="13.5" customHeight="1">
      <c r="A665" s="29" t="s">
        <v>1277</v>
      </c>
      <c r="B665" s="29" t="s">
        <v>178</v>
      </c>
      <c r="C665" s="29" t="s">
        <v>366</v>
      </c>
      <c r="D665" s="30"/>
    </row>
    <row r="666" spans="1:4" ht="13.5" customHeight="1">
      <c r="A666" s="29" t="s">
        <v>1278</v>
      </c>
      <c r="B666" s="29" t="s">
        <v>1279</v>
      </c>
      <c r="C666" s="29"/>
      <c r="D666" s="34" t="s">
        <v>1280</v>
      </c>
    </row>
    <row r="667" spans="1:4" ht="13.5" customHeight="1">
      <c r="A667" s="29" t="s">
        <v>1281</v>
      </c>
      <c r="B667" s="29" t="s">
        <v>232</v>
      </c>
      <c r="C667" s="29"/>
      <c r="D667" s="30" t="s">
        <v>1282</v>
      </c>
    </row>
    <row r="668" spans="1:4" ht="13.5" customHeight="1">
      <c r="A668" s="29" t="s">
        <v>1283</v>
      </c>
      <c r="B668" s="29" t="s">
        <v>662</v>
      </c>
      <c r="C668" s="29"/>
      <c r="D668" s="30" t="s">
        <v>1284</v>
      </c>
    </row>
    <row r="669" spans="1:4" ht="13.5" customHeight="1">
      <c r="A669" s="29" t="s">
        <v>1285</v>
      </c>
      <c r="B669" s="29" t="s">
        <v>160</v>
      </c>
      <c r="C669" s="29" t="s">
        <v>1286</v>
      </c>
      <c r="D669" s="30"/>
    </row>
    <row r="670" spans="1:4" ht="13.5" customHeight="1">
      <c r="A670" s="29" t="s">
        <v>1287</v>
      </c>
      <c r="B670" s="29" t="s">
        <v>155</v>
      </c>
      <c r="C670" s="33" t="s">
        <v>1288</v>
      </c>
      <c r="D670" s="30" t="s">
        <v>1289</v>
      </c>
    </row>
    <row r="671" spans="1:4" ht="13.5" customHeight="1">
      <c r="A671" s="29" t="s">
        <v>1290</v>
      </c>
      <c r="B671" s="29" t="s">
        <v>229</v>
      </c>
      <c r="C671" s="29"/>
      <c r="D671" s="30" t="s">
        <v>1291</v>
      </c>
    </row>
    <row r="672" spans="1:4" ht="13.5" customHeight="1">
      <c r="A672" s="29" t="s">
        <v>1292</v>
      </c>
      <c r="B672" s="29" t="s">
        <v>152</v>
      </c>
      <c r="C672" s="29"/>
      <c r="D672" s="30"/>
    </row>
    <row r="673" spans="1:4" ht="13.5" customHeight="1">
      <c r="A673" s="29" t="s">
        <v>1293</v>
      </c>
      <c r="B673" s="29" t="s">
        <v>662</v>
      </c>
      <c r="C673" s="33"/>
      <c r="D673" s="30" t="s">
        <v>937</v>
      </c>
    </row>
    <row r="674" spans="1:4" ht="13.5" customHeight="1">
      <c r="A674" s="29" t="s">
        <v>1294</v>
      </c>
      <c r="B674" s="29" t="s">
        <v>224</v>
      </c>
      <c r="C674" s="29"/>
      <c r="D674" s="30" t="s">
        <v>153</v>
      </c>
    </row>
    <row r="675" spans="1:4" ht="13.5" customHeight="1">
      <c r="A675" s="29" t="s">
        <v>1295</v>
      </c>
      <c r="B675" s="29" t="s">
        <v>206</v>
      </c>
      <c r="C675" s="29" t="s">
        <v>1296</v>
      </c>
      <c r="D675" s="30"/>
    </row>
    <row r="676" spans="1:4" ht="13.5" customHeight="1">
      <c r="A676" s="29" t="s">
        <v>1297</v>
      </c>
      <c r="B676" s="29" t="s">
        <v>284</v>
      </c>
      <c r="C676" s="29" t="s">
        <v>1298</v>
      </c>
      <c r="D676" s="30"/>
    </row>
    <row r="677" spans="1:4" ht="13.5" customHeight="1">
      <c r="A677" s="29" t="s">
        <v>1299</v>
      </c>
      <c r="B677" s="29" t="s">
        <v>152</v>
      </c>
      <c r="C677" s="29"/>
      <c r="D677" s="30"/>
    </row>
    <row r="678" spans="1:4" ht="13.5" customHeight="1">
      <c r="A678" s="29" t="s">
        <v>1300</v>
      </c>
      <c r="B678" s="29" t="s">
        <v>183</v>
      </c>
      <c r="C678" s="29" t="s">
        <v>1301</v>
      </c>
      <c r="D678" s="30" t="s">
        <v>1302</v>
      </c>
    </row>
    <row r="679" spans="1:4" ht="13.5" customHeight="1">
      <c r="A679" s="29" t="s">
        <v>1303</v>
      </c>
      <c r="B679" s="29" t="s">
        <v>183</v>
      </c>
      <c r="C679" s="29" t="s">
        <v>1304</v>
      </c>
      <c r="D679" s="30" t="s">
        <v>1305</v>
      </c>
    </row>
    <row r="680" spans="1:4" ht="13.5" customHeight="1">
      <c r="A680" s="29" t="s">
        <v>1306</v>
      </c>
      <c r="B680" s="29" t="s">
        <v>183</v>
      </c>
      <c r="C680" s="29" t="s">
        <v>1307</v>
      </c>
      <c r="D680" s="30" t="s">
        <v>1308</v>
      </c>
    </row>
    <row r="681" spans="1:4" ht="13.5" customHeight="1">
      <c r="A681" s="29" t="s">
        <v>1309</v>
      </c>
      <c r="B681" s="29" t="s">
        <v>519</v>
      </c>
      <c r="C681" s="29" t="s">
        <v>1310</v>
      </c>
      <c r="D681" s="30" t="s">
        <v>202</v>
      </c>
    </row>
    <row r="682" spans="1:4" ht="13.5" customHeight="1">
      <c r="A682" s="29" t="s">
        <v>1311</v>
      </c>
      <c r="B682" s="29" t="s">
        <v>559</v>
      </c>
      <c r="C682" s="29" t="s">
        <v>1192</v>
      </c>
      <c r="D682" s="30" t="s">
        <v>1312</v>
      </c>
    </row>
    <row r="683" spans="1:4" ht="13.5" customHeight="1">
      <c r="A683" s="29" t="s">
        <v>1313</v>
      </c>
      <c r="B683" s="29" t="s">
        <v>210</v>
      </c>
      <c r="C683" s="29" t="s">
        <v>1314</v>
      </c>
      <c r="D683" s="30" t="s">
        <v>1315</v>
      </c>
    </row>
    <row r="684" spans="1:4" ht="13.5" customHeight="1">
      <c r="A684" s="29" t="s">
        <v>1316</v>
      </c>
      <c r="B684" s="29" t="s">
        <v>61</v>
      </c>
      <c r="C684" s="29" t="s">
        <v>1317</v>
      </c>
      <c r="D684" s="30" t="s">
        <v>1318</v>
      </c>
    </row>
    <row r="685" spans="1:4" ht="13.5" customHeight="1">
      <c r="A685" s="29" t="s">
        <v>1319</v>
      </c>
      <c r="B685" s="29" t="s">
        <v>1320</v>
      </c>
      <c r="C685" s="29"/>
      <c r="D685" s="30" t="s">
        <v>163</v>
      </c>
    </row>
    <row r="686" spans="1:4" ht="13.5" customHeight="1">
      <c r="A686" s="29" t="s">
        <v>1321</v>
      </c>
      <c r="B686" s="29" t="s">
        <v>1320</v>
      </c>
      <c r="C686" s="29"/>
      <c r="D686" s="30" t="s">
        <v>163</v>
      </c>
    </row>
    <row r="687" spans="1:4" ht="13.5" customHeight="1">
      <c r="A687" s="29" t="s">
        <v>1322</v>
      </c>
      <c r="B687" s="29" t="s">
        <v>1320</v>
      </c>
      <c r="C687" s="29"/>
      <c r="D687" s="30" t="s">
        <v>163</v>
      </c>
    </row>
    <row r="688" spans="1:4" ht="13.5" customHeight="1">
      <c r="A688" s="29" t="s">
        <v>1323</v>
      </c>
      <c r="B688" s="29" t="s">
        <v>1320</v>
      </c>
      <c r="C688" s="29"/>
      <c r="D688" s="30" t="s">
        <v>163</v>
      </c>
    </row>
    <row r="689" spans="1:4" ht="13.5" customHeight="1">
      <c r="A689" s="29" t="s">
        <v>1324</v>
      </c>
      <c r="B689" s="29" t="s">
        <v>1117</v>
      </c>
      <c r="C689" s="29" t="s">
        <v>1325</v>
      </c>
      <c r="D689" s="30" t="s">
        <v>1326</v>
      </c>
    </row>
    <row r="690" spans="1:4" ht="13.5" customHeight="1">
      <c r="A690" s="29" t="s">
        <v>1327</v>
      </c>
      <c r="B690" s="29" t="s">
        <v>1117</v>
      </c>
      <c r="C690" s="29" t="s">
        <v>1328</v>
      </c>
      <c r="D690" s="30" t="s">
        <v>1329</v>
      </c>
    </row>
    <row r="691" spans="1:4" ht="13.5" customHeight="1">
      <c r="A691" s="29" t="s">
        <v>1330</v>
      </c>
      <c r="B691" s="29" t="s">
        <v>1117</v>
      </c>
      <c r="C691" s="29" t="s">
        <v>1331</v>
      </c>
      <c r="D691" s="30" t="s">
        <v>1332</v>
      </c>
    </row>
    <row r="692" spans="1:4" ht="13.5" customHeight="1">
      <c r="A692" s="29" t="s">
        <v>1333</v>
      </c>
      <c r="B692" s="29" t="s">
        <v>61</v>
      </c>
      <c r="C692" s="29" t="s">
        <v>1334</v>
      </c>
      <c r="D692" s="30" t="s">
        <v>1335</v>
      </c>
    </row>
    <row r="693" spans="1:4" ht="13.5" customHeight="1">
      <c r="A693" s="29" t="s">
        <v>1336</v>
      </c>
      <c r="B693" s="29" t="s">
        <v>61</v>
      </c>
      <c r="C693" s="29" t="s">
        <v>1337</v>
      </c>
      <c r="D693" s="30" t="s">
        <v>1335</v>
      </c>
    </row>
    <row r="694" spans="1:4" ht="13.5" customHeight="1">
      <c r="A694" s="29" t="s">
        <v>1338</v>
      </c>
      <c r="B694" s="29" t="s">
        <v>61</v>
      </c>
      <c r="C694" s="29" t="s">
        <v>1339</v>
      </c>
      <c r="D694" s="30" t="s">
        <v>1335</v>
      </c>
    </row>
    <row r="695" spans="1:4" ht="13.5" customHeight="1">
      <c r="A695" s="29" t="s">
        <v>1340</v>
      </c>
      <c r="B695" s="29" t="s">
        <v>61</v>
      </c>
      <c r="C695" s="29" t="s">
        <v>1341</v>
      </c>
      <c r="D695" s="30" t="s">
        <v>1335</v>
      </c>
    </row>
    <row r="696" spans="1:4" ht="13.5" customHeight="1">
      <c r="A696" s="29" t="s">
        <v>1342</v>
      </c>
      <c r="B696" s="29" t="s">
        <v>187</v>
      </c>
      <c r="C696" s="29"/>
      <c r="D696" s="30"/>
    </row>
    <row r="697" spans="1:4" ht="13.5" customHeight="1">
      <c r="A697" s="29" t="s">
        <v>1343</v>
      </c>
      <c r="B697" s="29" t="s">
        <v>574</v>
      </c>
      <c r="C697" s="29"/>
      <c r="D697" s="30" t="s">
        <v>1344</v>
      </c>
    </row>
    <row r="698" spans="1:4" ht="13.5" customHeight="1">
      <c r="A698" s="29" t="s">
        <v>1345</v>
      </c>
      <c r="B698" s="29" t="s">
        <v>263</v>
      </c>
      <c r="C698" s="33"/>
      <c r="D698" s="30" t="s">
        <v>230</v>
      </c>
    </row>
    <row r="699" spans="1:4" ht="13.5" customHeight="1">
      <c r="A699" s="29" t="s">
        <v>1346</v>
      </c>
      <c r="B699" s="29" t="s">
        <v>263</v>
      </c>
      <c r="C699" s="33"/>
      <c r="D699" s="30" t="s">
        <v>230</v>
      </c>
    </row>
    <row r="700" spans="1:4" ht="13.5" customHeight="1">
      <c r="A700" s="29" t="s">
        <v>1347</v>
      </c>
      <c r="B700" s="29" t="s">
        <v>263</v>
      </c>
      <c r="C700" s="33"/>
      <c r="D700" s="30" t="s">
        <v>230</v>
      </c>
    </row>
    <row r="701" spans="1:4" ht="13.5" customHeight="1">
      <c r="A701" s="29" t="s">
        <v>1348</v>
      </c>
      <c r="B701" s="29" t="s">
        <v>284</v>
      </c>
      <c r="C701" s="29"/>
      <c r="D701" s="30"/>
    </row>
    <row r="702" spans="1:4" ht="13.5" customHeight="1">
      <c r="A702" s="29" t="s">
        <v>1349</v>
      </c>
      <c r="B702" s="29" t="s">
        <v>559</v>
      </c>
      <c r="C702" s="29"/>
      <c r="D702" s="30" t="s">
        <v>265</v>
      </c>
    </row>
    <row r="703" spans="1:4" ht="13.5" customHeight="1">
      <c r="A703" s="29" t="s">
        <v>1350</v>
      </c>
      <c r="B703" s="29" t="s">
        <v>365</v>
      </c>
      <c r="C703" s="29" t="s">
        <v>1351</v>
      </c>
      <c r="D703" s="30" t="s">
        <v>1352</v>
      </c>
    </row>
    <row r="704" spans="1:4" ht="13.5" customHeight="1">
      <c r="A704" s="29" t="s">
        <v>1353</v>
      </c>
      <c r="B704" s="29" t="s">
        <v>237</v>
      </c>
      <c r="C704" s="29" t="s">
        <v>1354</v>
      </c>
      <c r="D704" s="30" t="s">
        <v>1355</v>
      </c>
    </row>
    <row r="705" spans="1:4" ht="13.5" customHeight="1">
      <c r="A705" s="29" t="s">
        <v>1356</v>
      </c>
      <c r="B705" s="29" t="s">
        <v>237</v>
      </c>
      <c r="C705" s="29" t="s">
        <v>1354</v>
      </c>
      <c r="D705" s="30" t="s">
        <v>1355</v>
      </c>
    </row>
    <row r="706" spans="1:4" ht="13.5" customHeight="1">
      <c r="A706" s="29" t="s">
        <v>1357</v>
      </c>
      <c r="B706" s="29" t="s">
        <v>237</v>
      </c>
      <c r="C706" s="29" t="s">
        <v>1354</v>
      </c>
      <c r="D706" s="30" t="s">
        <v>1358</v>
      </c>
    </row>
    <row r="707" spans="1:4" ht="13.5" customHeight="1">
      <c r="A707" s="29" t="s">
        <v>1359</v>
      </c>
      <c r="B707" s="29" t="s">
        <v>237</v>
      </c>
      <c r="C707" s="29" t="s">
        <v>1354</v>
      </c>
      <c r="D707" s="30" t="s">
        <v>1358</v>
      </c>
    </row>
    <row r="708" spans="1:4" ht="13.5" customHeight="1">
      <c r="A708" s="29" t="s">
        <v>1360</v>
      </c>
      <c r="B708" s="29" t="s">
        <v>278</v>
      </c>
      <c r="C708" s="29" t="s">
        <v>1361</v>
      </c>
      <c r="D708" s="30" t="s">
        <v>1362</v>
      </c>
    </row>
    <row r="709" spans="1:4" ht="13.5" customHeight="1">
      <c r="A709" s="29" t="s">
        <v>1363</v>
      </c>
      <c r="B709" s="29" t="s">
        <v>984</v>
      </c>
      <c r="C709" s="29"/>
      <c r="D709" s="30" t="s">
        <v>612</v>
      </c>
    </row>
    <row r="710" spans="1:4" ht="13.5" customHeight="1">
      <c r="A710" s="29" t="s">
        <v>1364</v>
      </c>
      <c r="B710" s="29" t="s">
        <v>183</v>
      </c>
      <c r="C710" s="29" t="s">
        <v>1365</v>
      </c>
      <c r="D710" s="30" t="s">
        <v>1366</v>
      </c>
    </row>
    <row r="711" spans="1:4" ht="13.5" customHeight="1">
      <c r="A711" s="29" t="s">
        <v>1367</v>
      </c>
      <c r="B711" s="29" t="s">
        <v>365</v>
      </c>
      <c r="C711" s="29" t="s">
        <v>1368</v>
      </c>
      <c r="D711" s="30" t="s">
        <v>1369</v>
      </c>
    </row>
    <row r="712" spans="1:4" ht="13.5" customHeight="1">
      <c r="A712" s="29" t="s">
        <v>1370</v>
      </c>
      <c r="B712" s="29" t="s">
        <v>152</v>
      </c>
      <c r="C712" s="29"/>
      <c r="D712" s="30"/>
    </row>
    <row r="713" spans="1:4" ht="13.5" customHeight="1">
      <c r="A713" s="29" t="s">
        <v>1371</v>
      </c>
      <c r="B713" s="29" t="s">
        <v>160</v>
      </c>
      <c r="C713" s="29" t="s">
        <v>554</v>
      </c>
      <c r="D713" s="30" t="s">
        <v>1372</v>
      </c>
    </row>
    <row r="714" spans="1:4" ht="13.5" customHeight="1">
      <c r="A714" s="29" t="s">
        <v>1373</v>
      </c>
      <c r="B714" s="29" t="s">
        <v>183</v>
      </c>
      <c r="C714" s="29" t="s">
        <v>331</v>
      </c>
      <c r="D714" s="30" t="s">
        <v>1374</v>
      </c>
    </row>
    <row r="715" spans="1:4" ht="13.5" customHeight="1">
      <c r="A715" s="29" t="s">
        <v>1375</v>
      </c>
      <c r="B715" s="29" t="s">
        <v>519</v>
      </c>
      <c r="C715" s="29" t="s">
        <v>1376</v>
      </c>
      <c r="D715" s="30" t="s">
        <v>1377</v>
      </c>
    </row>
    <row r="716" spans="1:4" ht="13.5" customHeight="1">
      <c r="A716" s="29" t="s">
        <v>1378</v>
      </c>
      <c r="B716" s="29" t="s">
        <v>274</v>
      </c>
      <c r="C716" s="29" t="s">
        <v>1379</v>
      </c>
      <c r="D716" s="30"/>
    </row>
    <row r="717" spans="1:4" ht="13.5" customHeight="1">
      <c r="A717" s="29" t="s">
        <v>1380</v>
      </c>
      <c r="B717" s="29" t="s">
        <v>984</v>
      </c>
      <c r="C717" s="29"/>
      <c r="D717" s="30" t="s">
        <v>738</v>
      </c>
    </row>
    <row r="718" spans="1:4" ht="13.5" customHeight="1">
      <c r="A718" s="29" t="s">
        <v>1381</v>
      </c>
      <c r="B718" s="29" t="s">
        <v>176</v>
      </c>
      <c r="C718" s="29"/>
      <c r="D718" s="30"/>
    </row>
    <row r="719" spans="1:4" ht="13.5" customHeight="1">
      <c r="A719" s="29" t="s">
        <v>1382</v>
      </c>
      <c r="B719" s="29" t="s">
        <v>614</v>
      </c>
      <c r="C719" s="29" t="s">
        <v>1383</v>
      </c>
      <c r="D719" s="30"/>
    </row>
    <row r="720" spans="1:4" ht="13.5" customHeight="1">
      <c r="A720" s="29" t="s">
        <v>1384</v>
      </c>
      <c r="B720" s="29" t="s">
        <v>187</v>
      </c>
      <c r="C720" s="29"/>
      <c r="D720" s="30"/>
    </row>
    <row r="721" spans="1:4" ht="13.5" customHeight="1">
      <c r="A721" s="29" t="s">
        <v>1385</v>
      </c>
      <c r="B721" s="29" t="s">
        <v>284</v>
      </c>
      <c r="C721" s="29" t="s">
        <v>1386</v>
      </c>
      <c r="D721" s="30"/>
    </row>
    <row r="722" spans="1:4" ht="13.5" customHeight="1">
      <c r="A722" s="29" t="s">
        <v>1387</v>
      </c>
      <c r="B722" s="29" t="s">
        <v>284</v>
      </c>
      <c r="C722" s="29" t="s">
        <v>1388</v>
      </c>
      <c r="D722" s="30"/>
    </row>
    <row r="723" spans="1:4" ht="13.5" customHeight="1">
      <c r="A723" s="29" t="s">
        <v>1389</v>
      </c>
      <c r="B723" s="29" t="s">
        <v>183</v>
      </c>
      <c r="C723" s="29" t="s">
        <v>1390</v>
      </c>
      <c r="D723" s="30" t="s">
        <v>1391</v>
      </c>
    </row>
    <row r="724" spans="1:4" ht="13.5" customHeight="1">
      <c r="A724" s="29" t="s">
        <v>1392</v>
      </c>
      <c r="B724" s="29" t="s">
        <v>155</v>
      </c>
      <c r="C724" s="29"/>
      <c r="D724" s="30"/>
    </row>
    <row r="725" spans="1:4" ht="13.5" customHeight="1">
      <c r="A725" s="29" t="s">
        <v>1393</v>
      </c>
      <c r="B725" s="29" t="s">
        <v>300</v>
      </c>
      <c r="C725" s="29" t="s">
        <v>680</v>
      </c>
      <c r="D725" s="30" t="s">
        <v>1394</v>
      </c>
    </row>
    <row r="726" spans="1:4" ht="13.5" customHeight="1">
      <c r="A726" s="29" t="s">
        <v>1395</v>
      </c>
      <c r="B726" s="29" t="s">
        <v>152</v>
      </c>
      <c r="C726" s="29"/>
      <c r="D726" s="30" t="s">
        <v>1241</v>
      </c>
    </row>
    <row r="727" spans="1:4" ht="13.5" customHeight="1">
      <c r="A727" s="29" t="s">
        <v>1395</v>
      </c>
      <c r="B727" s="29" t="s">
        <v>155</v>
      </c>
      <c r="C727" s="29" t="s">
        <v>601</v>
      </c>
      <c r="D727" s="30"/>
    </row>
    <row r="728" spans="1:4" ht="13.5" customHeight="1">
      <c r="A728" s="29" t="s">
        <v>1396</v>
      </c>
      <c r="B728" s="29" t="s">
        <v>637</v>
      </c>
      <c r="C728" s="33"/>
      <c r="D728" s="30" t="s">
        <v>369</v>
      </c>
    </row>
    <row r="729" spans="1:4" ht="13.5" customHeight="1">
      <c r="A729" s="29" t="s">
        <v>1397</v>
      </c>
      <c r="B729" s="29" t="s">
        <v>152</v>
      </c>
      <c r="C729" s="33"/>
      <c r="D729" s="30" t="s">
        <v>698</v>
      </c>
    </row>
    <row r="730" spans="1:4" ht="13.5" customHeight="1">
      <c r="A730" s="29" t="s">
        <v>1398</v>
      </c>
      <c r="B730" s="29" t="s">
        <v>224</v>
      </c>
      <c r="C730" s="29"/>
      <c r="D730" s="30" t="s">
        <v>1399</v>
      </c>
    </row>
    <row r="731" spans="1:4" ht="13.5" customHeight="1">
      <c r="A731" s="29" t="s">
        <v>1400</v>
      </c>
      <c r="B731" s="29" t="s">
        <v>1401</v>
      </c>
      <c r="C731" s="29" t="s">
        <v>1402</v>
      </c>
      <c r="D731" s="30" t="s">
        <v>1403</v>
      </c>
    </row>
    <row r="732" spans="1:4" ht="13.5" customHeight="1">
      <c r="A732" s="29" t="s">
        <v>1404</v>
      </c>
      <c r="B732" s="29" t="s">
        <v>300</v>
      </c>
      <c r="C732" s="29"/>
      <c r="D732" s="30" t="s">
        <v>877</v>
      </c>
    </row>
    <row r="733" spans="1:4" ht="13.5" customHeight="1">
      <c r="A733" s="29" t="s">
        <v>1405</v>
      </c>
      <c r="B733" s="29" t="s">
        <v>287</v>
      </c>
      <c r="C733" s="29"/>
      <c r="D733" s="30"/>
    </row>
    <row r="734" spans="1:4" ht="13.5" customHeight="1">
      <c r="A734" s="29" t="s">
        <v>1406</v>
      </c>
      <c r="B734" s="29" t="s">
        <v>210</v>
      </c>
      <c r="C734" s="29"/>
      <c r="D734" s="30"/>
    </row>
    <row r="735" spans="1:4" ht="13.5" customHeight="1">
      <c r="A735" s="29" t="s">
        <v>1407</v>
      </c>
      <c r="B735" s="29" t="s">
        <v>251</v>
      </c>
      <c r="C735" s="29"/>
      <c r="D735" s="30" t="s">
        <v>1408</v>
      </c>
    </row>
    <row r="736" spans="1:4" ht="13.5" customHeight="1">
      <c r="A736" s="29" t="s">
        <v>1409</v>
      </c>
      <c r="B736" s="29" t="s">
        <v>251</v>
      </c>
      <c r="C736" s="29" t="s">
        <v>1410</v>
      </c>
      <c r="D736" s="30" t="s">
        <v>800</v>
      </c>
    </row>
    <row r="737" spans="1:4" ht="13.5" customHeight="1">
      <c r="A737" s="29" t="s">
        <v>1411</v>
      </c>
      <c r="B737" s="29" t="s">
        <v>251</v>
      </c>
      <c r="C737" s="29" t="s">
        <v>1412</v>
      </c>
      <c r="D737" s="30" t="s">
        <v>800</v>
      </c>
    </row>
    <row r="738" spans="1:4" ht="13.5" customHeight="1">
      <c r="A738" s="29" t="s">
        <v>1413</v>
      </c>
      <c r="B738" s="29" t="s">
        <v>251</v>
      </c>
      <c r="C738" s="29" t="s">
        <v>1414</v>
      </c>
      <c r="D738" s="30" t="s">
        <v>800</v>
      </c>
    </row>
    <row r="739" spans="1:4" ht="13.5" customHeight="1">
      <c r="A739" s="29" t="s">
        <v>1415</v>
      </c>
      <c r="B739" s="29" t="s">
        <v>251</v>
      </c>
      <c r="C739" s="29" t="s">
        <v>1416</v>
      </c>
      <c r="D739" s="30" t="s">
        <v>800</v>
      </c>
    </row>
    <row r="740" spans="1:4" ht="13.5" customHeight="1">
      <c r="A740" s="29" t="s">
        <v>1417</v>
      </c>
      <c r="B740" s="29" t="s">
        <v>251</v>
      </c>
      <c r="C740" s="29" t="s">
        <v>1418</v>
      </c>
      <c r="D740" s="30" t="s">
        <v>800</v>
      </c>
    </row>
    <row r="741" spans="1:4" ht="13.5" customHeight="1">
      <c r="A741" s="29" t="s">
        <v>1419</v>
      </c>
      <c r="B741" s="29" t="s">
        <v>251</v>
      </c>
      <c r="C741" s="29" t="s">
        <v>1420</v>
      </c>
      <c r="D741" s="30" t="s">
        <v>800</v>
      </c>
    </row>
    <row r="742" spans="1:4" ht="13.5" customHeight="1">
      <c r="A742" s="29" t="s">
        <v>1421</v>
      </c>
      <c r="B742" s="29" t="s">
        <v>251</v>
      </c>
      <c r="C742" s="29" t="s">
        <v>1410</v>
      </c>
      <c r="D742" s="30" t="s">
        <v>800</v>
      </c>
    </row>
    <row r="743" spans="1:4" ht="13.5" customHeight="1">
      <c r="A743" s="29" t="s">
        <v>1422</v>
      </c>
      <c r="B743" s="29" t="s">
        <v>251</v>
      </c>
      <c r="C743" s="29" t="s">
        <v>1423</v>
      </c>
      <c r="D743" s="30" t="s">
        <v>800</v>
      </c>
    </row>
    <row r="744" spans="1:4" ht="13.5" customHeight="1">
      <c r="A744" s="29" t="s">
        <v>1424</v>
      </c>
      <c r="B744" s="29" t="s">
        <v>251</v>
      </c>
      <c r="C744" s="29" t="s">
        <v>1425</v>
      </c>
      <c r="D744" s="30" t="s">
        <v>800</v>
      </c>
    </row>
    <row r="745" spans="1:4" ht="13.5" customHeight="1">
      <c r="A745" s="29" t="s">
        <v>1426</v>
      </c>
      <c r="B745" s="29" t="s">
        <v>251</v>
      </c>
      <c r="C745" s="29" t="s">
        <v>1427</v>
      </c>
      <c r="D745" s="30" t="s">
        <v>800</v>
      </c>
    </row>
    <row r="746" spans="1:4" ht="13.5" customHeight="1">
      <c r="A746" s="29" t="s">
        <v>1428</v>
      </c>
      <c r="B746" s="29" t="s">
        <v>251</v>
      </c>
      <c r="C746" s="33" t="s">
        <v>1429</v>
      </c>
      <c r="D746" s="30" t="s">
        <v>306</v>
      </c>
    </row>
    <row r="747" spans="1:4" ht="13.5" customHeight="1">
      <c r="A747" s="29" t="s">
        <v>1430</v>
      </c>
      <c r="B747" s="29" t="s">
        <v>251</v>
      </c>
      <c r="C747" s="29" t="s">
        <v>1429</v>
      </c>
      <c r="D747" s="30" t="s">
        <v>800</v>
      </c>
    </row>
    <row r="748" spans="1:4" ht="13.5" customHeight="1">
      <c r="A748" s="29" t="s">
        <v>1431</v>
      </c>
      <c r="B748" s="29" t="s">
        <v>251</v>
      </c>
      <c r="C748" s="29" t="s">
        <v>1429</v>
      </c>
      <c r="D748" s="30" t="s">
        <v>800</v>
      </c>
    </row>
    <row r="749" spans="1:4" ht="13.5" customHeight="1">
      <c r="A749" s="29" t="s">
        <v>1432</v>
      </c>
      <c r="B749" s="29" t="s">
        <v>251</v>
      </c>
      <c r="C749" s="33" t="s">
        <v>1429</v>
      </c>
      <c r="D749" s="30" t="s">
        <v>306</v>
      </c>
    </row>
    <row r="750" spans="1:4" ht="13.5" customHeight="1">
      <c r="A750" s="29" t="s">
        <v>1433</v>
      </c>
      <c r="B750" s="29" t="s">
        <v>263</v>
      </c>
      <c r="C750" s="33" t="s">
        <v>1434</v>
      </c>
      <c r="D750" s="30" t="s">
        <v>401</v>
      </c>
    </row>
    <row r="751" spans="1:4" ht="13.5" customHeight="1">
      <c r="A751" s="29" t="s">
        <v>1435</v>
      </c>
      <c r="B751" s="29" t="s">
        <v>284</v>
      </c>
      <c r="C751" s="29"/>
      <c r="D751" s="30"/>
    </row>
    <row r="752" spans="1:4" ht="13.5" customHeight="1">
      <c r="A752" s="29" t="s">
        <v>1436</v>
      </c>
      <c r="B752" s="29" t="s">
        <v>160</v>
      </c>
      <c r="C752" s="29"/>
      <c r="D752" s="30" t="s">
        <v>738</v>
      </c>
    </row>
    <row r="753" spans="1:4" ht="13.5" customHeight="1" thickBot="1">
      <c r="A753" s="35" t="s">
        <v>1437</v>
      </c>
      <c r="B753" s="35" t="s">
        <v>365</v>
      </c>
      <c r="C753" s="35" t="s">
        <v>1438</v>
      </c>
      <c r="D753" s="36" t="s">
        <v>1439</v>
      </c>
    </row>
    <row r="754" spans="1:4" ht="13.5" customHeight="1">
      <c r="A754" s="28"/>
      <c r="B754" s="28"/>
      <c r="C754" s="28"/>
      <c r="D754" s="28"/>
    </row>
  </sheetData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portrait" paperSize="9" r:id="rId1"/>
  <headerFooter alignWithMargins="0">
    <oddHeader>&amp;LPP&amp;C&amp;F&amp;R&amp;D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A1" sqref="A1:Q1"/>
    </sheetView>
  </sheetViews>
  <sheetFormatPr defaultColWidth="9.00390625" defaultRowHeight="12.75"/>
  <cols>
    <col min="1" max="2" width="7.875" style="2" customWidth="1"/>
    <col min="3" max="3" width="10.50390625" style="2" customWidth="1"/>
    <col min="4" max="4" width="3.875" style="38" customWidth="1"/>
    <col min="5" max="5" width="5.375" style="38" customWidth="1"/>
    <col min="6" max="7" width="3.875" style="38" customWidth="1"/>
    <col min="8" max="10" width="3.875" style="0" customWidth="1"/>
    <col min="11" max="11" width="3.625" style="0" customWidth="1"/>
    <col min="12" max="15" width="3.875" style="0" customWidth="1"/>
    <col min="16" max="16" width="2.875" style="0" customWidth="1"/>
    <col min="17" max="16384" width="11.50390625" style="0" customWidth="1"/>
  </cols>
  <sheetData>
    <row r="1" spans="1:17" ht="17.25">
      <c r="A1" s="308" t="s">
        <v>1487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3" ht="13.5" thickBot="1">
      <c r="E3" s="41" t="s">
        <v>1440</v>
      </c>
    </row>
    <row r="4" spans="1:10" ht="13.5" thickBot="1">
      <c r="A4" s="39" t="s">
        <v>1525</v>
      </c>
      <c r="B4" s="4" t="s">
        <v>1524</v>
      </c>
      <c r="C4" s="40" t="s">
        <v>1526</v>
      </c>
      <c r="F4"/>
      <c r="J4" s="130" t="s">
        <v>1441</v>
      </c>
    </row>
    <row r="5" spans="1:15" ht="13.5" thickBot="1">
      <c r="A5" s="42">
        <v>0</v>
      </c>
      <c r="B5" s="43">
        <f aca="true" t="shared" si="0" ref="B5:B10">35+3*A5</f>
        <v>35</v>
      </c>
      <c r="C5" s="44">
        <f>91+A5</f>
        <v>91</v>
      </c>
      <c r="E5" s="41" t="s">
        <v>1442</v>
      </c>
      <c r="F5" s="41">
        <v>0</v>
      </c>
      <c r="G5" s="141">
        <v>1</v>
      </c>
      <c r="H5" s="1">
        <v>2</v>
      </c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</row>
    <row r="6" spans="1:15" ht="12.75">
      <c r="A6" s="127">
        <v>1</v>
      </c>
      <c r="B6" s="128">
        <f t="shared" si="0"/>
        <v>38</v>
      </c>
      <c r="C6" s="129">
        <f aca="true" t="shared" si="1" ref="C6:C21">91+A6</f>
        <v>92</v>
      </c>
      <c r="E6" s="41">
        <v>1</v>
      </c>
      <c r="F6" s="45">
        <f>$E6+2*F$5</f>
        <v>1</v>
      </c>
      <c r="G6" s="46">
        <f aca="true" t="shared" si="2" ref="G6:O15">$E6+2*G$5</f>
        <v>3</v>
      </c>
      <c r="H6" s="137">
        <f t="shared" si="2"/>
        <v>5</v>
      </c>
      <c r="I6" s="46">
        <f t="shared" si="2"/>
        <v>7</v>
      </c>
      <c r="J6" s="46">
        <f t="shared" si="2"/>
        <v>9</v>
      </c>
      <c r="K6" s="46">
        <f t="shared" si="2"/>
        <v>11</v>
      </c>
      <c r="L6" s="46">
        <f t="shared" si="2"/>
        <v>13</v>
      </c>
      <c r="M6" s="46">
        <f t="shared" si="2"/>
        <v>15</v>
      </c>
      <c r="N6" s="46">
        <f t="shared" si="2"/>
        <v>17</v>
      </c>
      <c r="O6" s="47">
        <f t="shared" si="2"/>
        <v>19</v>
      </c>
    </row>
    <row r="7" spans="1:15" ht="12.75">
      <c r="A7" s="42">
        <v>2</v>
      </c>
      <c r="B7" s="43">
        <f t="shared" si="0"/>
        <v>41</v>
      </c>
      <c r="C7" s="44">
        <f t="shared" si="1"/>
        <v>93</v>
      </c>
      <c r="E7" s="131">
        <v>2</v>
      </c>
      <c r="F7" s="111">
        <f aca="true" t="shared" si="3" ref="F7:F15">$E7+2*F$5</f>
        <v>2</v>
      </c>
      <c r="G7" s="103">
        <f t="shared" si="2"/>
        <v>4</v>
      </c>
      <c r="H7" s="138">
        <f t="shared" si="2"/>
        <v>6</v>
      </c>
      <c r="I7" s="103">
        <f t="shared" si="2"/>
        <v>8</v>
      </c>
      <c r="J7" s="103">
        <f t="shared" si="2"/>
        <v>10</v>
      </c>
      <c r="K7" s="103">
        <f t="shared" si="2"/>
        <v>12</v>
      </c>
      <c r="L7" s="103">
        <f t="shared" si="2"/>
        <v>14</v>
      </c>
      <c r="M7" s="103">
        <f t="shared" si="2"/>
        <v>16</v>
      </c>
      <c r="N7" s="103">
        <f t="shared" si="2"/>
        <v>18</v>
      </c>
      <c r="O7" s="133">
        <f t="shared" si="2"/>
        <v>20</v>
      </c>
    </row>
    <row r="8" spans="1:23" s="51" customFormat="1" ht="12.75">
      <c r="A8" s="127">
        <v>3</v>
      </c>
      <c r="B8" s="128">
        <f t="shared" si="0"/>
        <v>44</v>
      </c>
      <c r="C8" s="129">
        <f t="shared" si="1"/>
        <v>94</v>
      </c>
      <c r="D8" s="38"/>
      <c r="E8" s="41">
        <v>3</v>
      </c>
      <c r="F8" s="48">
        <f t="shared" si="3"/>
        <v>3</v>
      </c>
      <c r="G8" s="49">
        <f t="shared" si="2"/>
        <v>5</v>
      </c>
      <c r="H8" s="139">
        <f t="shared" si="2"/>
        <v>7</v>
      </c>
      <c r="I8" s="49">
        <f t="shared" si="2"/>
        <v>9</v>
      </c>
      <c r="J8" s="49">
        <f t="shared" si="2"/>
        <v>11</v>
      </c>
      <c r="K8" s="49">
        <f t="shared" si="2"/>
        <v>13</v>
      </c>
      <c r="L8" s="49">
        <f t="shared" si="2"/>
        <v>15</v>
      </c>
      <c r="M8" s="49">
        <f t="shared" si="2"/>
        <v>17</v>
      </c>
      <c r="N8" s="49">
        <f t="shared" si="2"/>
        <v>19</v>
      </c>
      <c r="O8" s="50">
        <f t="shared" si="2"/>
        <v>21</v>
      </c>
      <c r="P8" s="38"/>
      <c r="Q8" s="38"/>
      <c r="R8" s="38"/>
      <c r="S8" s="38"/>
      <c r="T8" s="38"/>
      <c r="U8" s="38"/>
      <c r="V8" s="38"/>
      <c r="W8" s="38"/>
    </row>
    <row r="9" spans="1:23" ht="12.75">
      <c r="A9" s="42">
        <v>4</v>
      </c>
      <c r="B9" s="43">
        <f t="shared" si="0"/>
        <v>47</v>
      </c>
      <c r="C9" s="44">
        <f t="shared" si="1"/>
        <v>95</v>
      </c>
      <c r="E9" s="131">
        <v>4</v>
      </c>
      <c r="F9" s="111">
        <f t="shared" si="3"/>
        <v>4</v>
      </c>
      <c r="G9" s="103">
        <f t="shared" si="2"/>
        <v>6</v>
      </c>
      <c r="H9" s="138">
        <f t="shared" si="2"/>
        <v>8</v>
      </c>
      <c r="I9" s="103">
        <f t="shared" si="2"/>
        <v>10</v>
      </c>
      <c r="J9" s="103">
        <f t="shared" si="2"/>
        <v>12</v>
      </c>
      <c r="K9" s="103">
        <f t="shared" si="2"/>
        <v>14</v>
      </c>
      <c r="L9" s="103">
        <f t="shared" si="2"/>
        <v>16</v>
      </c>
      <c r="M9" s="103">
        <f t="shared" si="2"/>
        <v>18</v>
      </c>
      <c r="N9" s="103">
        <f t="shared" si="2"/>
        <v>20</v>
      </c>
      <c r="O9" s="133">
        <f t="shared" si="2"/>
        <v>22</v>
      </c>
      <c r="P9" s="38"/>
      <c r="Q9" s="38"/>
      <c r="R9" s="38"/>
      <c r="S9" s="38"/>
      <c r="T9" s="38"/>
      <c r="U9" s="38"/>
      <c r="V9" s="38"/>
      <c r="W9" s="38"/>
    </row>
    <row r="10" spans="1:23" s="51" customFormat="1" ht="12.75">
      <c r="A10" s="127">
        <v>5</v>
      </c>
      <c r="B10" s="128">
        <f t="shared" si="0"/>
        <v>50</v>
      </c>
      <c r="C10" s="129">
        <f t="shared" si="1"/>
        <v>96</v>
      </c>
      <c r="D10" s="38"/>
      <c r="E10" s="41">
        <v>5</v>
      </c>
      <c r="F10" s="48">
        <f t="shared" si="3"/>
        <v>5</v>
      </c>
      <c r="G10" s="49">
        <f t="shared" si="2"/>
        <v>7</v>
      </c>
      <c r="H10" s="139">
        <f t="shared" si="2"/>
        <v>9</v>
      </c>
      <c r="I10" s="49">
        <f t="shared" si="2"/>
        <v>11</v>
      </c>
      <c r="J10" s="49">
        <f t="shared" si="2"/>
        <v>13</v>
      </c>
      <c r="K10" s="49">
        <f t="shared" si="2"/>
        <v>15</v>
      </c>
      <c r="L10" s="49">
        <f t="shared" si="2"/>
        <v>17</v>
      </c>
      <c r="M10" s="49">
        <f t="shared" si="2"/>
        <v>19</v>
      </c>
      <c r="N10" s="49">
        <f t="shared" si="2"/>
        <v>21</v>
      </c>
      <c r="O10" s="50">
        <f t="shared" si="2"/>
        <v>23</v>
      </c>
      <c r="P10" s="38"/>
      <c r="Q10" s="38"/>
      <c r="R10" s="38"/>
      <c r="S10" s="38"/>
      <c r="T10" s="38"/>
      <c r="U10" s="38"/>
      <c r="V10" s="38"/>
      <c r="W10" s="38"/>
    </row>
    <row r="11" spans="1:23" ht="12.75">
      <c r="A11" s="42">
        <v>6</v>
      </c>
      <c r="B11" s="43">
        <f>40+2*A11</f>
        <v>52</v>
      </c>
      <c r="C11" s="44">
        <f t="shared" si="1"/>
        <v>97</v>
      </c>
      <c r="E11" s="131">
        <v>6</v>
      </c>
      <c r="F11" s="111">
        <f t="shared" si="3"/>
        <v>6</v>
      </c>
      <c r="G11" s="103">
        <f t="shared" si="2"/>
        <v>8</v>
      </c>
      <c r="H11" s="138">
        <f t="shared" si="2"/>
        <v>10</v>
      </c>
      <c r="I11" s="103">
        <f t="shared" si="2"/>
        <v>12</v>
      </c>
      <c r="J11" s="103">
        <f t="shared" si="2"/>
        <v>14</v>
      </c>
      <c r="K11" s="103">
        <f t="shared" si="2"/>
        <v>16</v>
      </c>
      <c r="L11" s="103">
        <f t="shared" si="2"/>
        <v>18</v>
      </c>
      <c r="M11" s="103">
        <f t="shared" si="2"/>
        <v>20</v>
      </c>
      <c r="N11" s="103">
        <f t="shared" si="2"/>
        <v>22</v>
      </c>
      <c r="O11" s="133">
        <f t="shared" si="2"/>
        <v>24</v>
      </c>
      <c r="P11" s="38"/>
      <c r="Q11" s="38"/>
      <c r="R11" s="38"/>
      <c r="S11" s="38"/>
      <c r="T11" s="38"/>
      <c r="U11" s="38"/>
      <c r="V11" s="38"/>
      <c r="W11" s="38"/>
    </row>
    <row r="12" spans="1:23" s="51" customFormat="1" ht="12.75">
      <c r="A12" s="127">
        <v>7</v>
      </c>
      <c r="B12" s="128">
        <f aca="true" t="shared" si="4" ref="B12:B25">40+2*A12</f>
        <v>54</v>
      </c>
      <c r="C12" s="129">
        <f t="shared" si="1"/>
        <v>98</v>
      </c>
      <c r="D12" s="38"/>
      <c r="E12" s="41">
        <v>7</v>
      </c>
      <c r="F12" s="48">
        <f t="shared" si="3"/>
        <v>7</v>
      </c>
      <c r="G12" s="49">
        <f t="shared" si="2"/>
        <v>9</v>
      </c>
      <c r="H12" s="139">
        <f t="shared" si="2"/>
        <v>11</v>
      </c>
      <c r="I12" s="49">
        <f t="shared" si="2"/>
        <v>13</v>
      </c>
      <c r="J12" s="49">
        <f t="shared" si="2"/>
        <v>15</v>
      </c>
      <c r="K12" s="49">
        <f t="shared" si="2"/>
        <v>17</v>
      </c>
      <c r="L12" s="49">
        <f t="shared" si="2"/>
        <v>19</v>
      </c>
      <c r="M12" s="49">
        <f t="shared" si="2"/>
        <v>21</v>
      </c>
      <c r="N12" s="49">
        <f t="shared" si="2"/>
        <v>23</v>
      </c>
      <c r="O12" s="50">
        <f t="shared" si="2"/>
        <v>25</v>
      </c>
      <c r="P12" s="38"/>
      <c r="Q12" s="38"/>
      <c r="R12" s="38"/>
      <c r="S12" s="38"/>
      <c r="T12" s="38"/>
      <c r="U12" s="38"/>
      <c r="V12" s="38"/>
      <c r="W12" s="38"/>
    </row>
    <row r="13" spans="1:23" ht="12.75">
      <c r="A13" s="42">
        <v>8</v>
      </c>
      <c r="B13" s="43">
        <f t="shared" si="4"/>
        <v>56</v>
      </c>
      <c r="C13" s="44">
        <f t="shared" si="1"/>
        <v>99</v>
      </c>
      <c r="E13" s="131">
        <v>8</v>
      </c>
      <c r="F13" s="111">
        <f t="shared" si="3"/>
        <v>8</v>
      </c>
      <c r="G13" s="103">
        <f t="shared" si="2"/>
        <v>10</v>
      </c>
      <c r="H13" s="138">
        <f t="shared" si="2"/>
        <v>12</v>
      </c>
      <c r="I13" s="103">
        <f t="shared" si="2"/>
        <v>14</v>
      </c>
      <c r="J13" s="103">
        <f t="shared" si="2"/>
        <v>16</v>
      </c>
      <c r="K13" s="103">
        <f t="shared" si="2"/>
        <v>18</v>
      </c>
      <c r="L13" s="103">
        <f t="shared" si="2"/>
        <v>20</v>
      </c>
      <c r="M13" s="103">
        <f t="shared" si="2"/>
        <v>22</v>
      </c>
      <c r="N13" s="103">
        <f t="shared" si="2"/>
        <v>24</v>
      </c>
      <c r="O13" s="133">
        <f t="shared" si="2"/>
        <v>26</v>
      </c>
      <c r="P13" s="38"/>
      <c r="Q13" s="38"/>
      <c r="R13" s="38"/>
      <c r="S13" s="38"/>
      <c r="T13" s="38"/>
      <c r="U13" s="38"/>
      <c r="V13" s="38"/>
      <c r="W13" s="38"/>
    </row>
    <row r="14" spans="1:23" s="51" customFormat="1" ht="12.75">
      <c r="A14" s="127">
        <v>9</v>
      </c>
      <c r="B14" s="128">
        <f t="shared" si="4"/>
        <v>58</v>
      </c>
      <c r="C14" s="129">
        <f t="shared" si="1"/>
        <v>100</v>
      </c>
      <c r="D14" s="38"/>
      <c r="E14" s="41">
        <v>9</v>
      </c>
      <c r="F14" s="48">
        <f t="shared" si="3"/>
        <v>9</v>
      </c>
      <c r="G14" s="49">
        <f t="shared" si="2"/>
        <v>11</v>
      </c>
      <c r="H14" s="139">
        <f t="shared" si="2"/>
        <v>13</v>
      </c>
      <c r="I14" s="49">
        <f t="shared" si="2"/>
        <v>15</v>
      </c>
      <c r="J14" s="49">
        <f t="shared" si="2"/>
        <v>17</v>
      </c>
      <c r="K14" s="49">
        <f t="shared" si="2"/>
        <v>19</v>
      </c>
      <c r="L14" s="49">
        <f t="shared" si="2"/>
        <v>21</v>
      </c>
      <c r="M14" s="49">
        <f t="shared" si="2"/>
        <v>23</v>
      </c>
      <c r="N14" s="49">
        <f t="shared" si="2"/>
        <v>25</v>
      </c>
      <c r="O14" s="50">
        <f t="shared" si="2"/>
        <v>27</v>
      </c>
      <c r="P14" s="38"/>
      <c r="Q14" s="38"/>
      <c r="R14" s="38"/>
      <c r="S14" s="38"/>
      <c r="T14" s="38"/>
      <c r="U14" s="38"/>
      <c r="V14" s="38"/>
      <c r="W14" s="38"/>
    </row>
    <row r="15" spans="1:23" ht="13.5" thickBot="1">
      <c r="A15" s="42">
        <v>10</v>
      </c>
      <c r="B15" s="43">
        <f t="shared" si="4"/>
        <v>60</v>
      </c>
      <c r="C15" s="44">
        <f t="shared" si="1"/>
        <v>101</v>
      </c>
      <c r="E15" s="131">
        <v>10</v>
      </c>
      <c r="F15" s="134">
        <f t="shared" si="3"/>
        <v>10</v>
      </c>
      <c r="G15" s="135">
        <f t="shared" si="2"/>
        <v>12</v>
      </c>
      <c r="H15" s="140">
        <f t="shared" si="2"/>
        <v>14</v>
      </c>
      <c r="I15" s="135">
        <f t="shared" si="2"/>
        <v>16</v>
      </c>
      <c r="J15" s="135">
        <f t="shared" si="2"/>
        <v>18</v>
      </c>
      <c r="K15" s="135">
        <f t="shared" si="2"/>
        <v>20</v>
      </c>
      <c r="L15" s="135">
        <f t="shared" si="2"/>
        <v>22</v>
      </c>
      <c r="M15" s="135">
        <f t="shared" si="2"/>
        <v>24</v>
      </c>
      <c r="N15" s="135">
        <f t="shared" si="2"/>
        <v>26</v>
      </c>
      <c r="O15" s="136">
        <f t="shared" si="2"/>
        <v>28</v>
      </c>
      <c r="P15" s="38"/>
      <c r="Q15" s="38"/>
      <c r="R15" s="38"/>
      <c r="S15" s="38"/>
      <c r="T15" s="38"/>
      <c r="U15" s="38"/>
      <c r="V15" s="38"/>
      <c r="W15" s="38"/>
    </row>
    <row r="16" spans="1:23" s="51" customFormat="1" ht="12.75">
      <c r="A16" s="127">
        <v>11</v>
      </c>
      <c r="B16" s="128">
        <f t="shared" si="4"/>
        <v>62</v>
      </c>
      <c r="C16" s="129">
        <f t="shared" si="1"/>
        <v>102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3.5" thickBot="1">
      <c r="A17" s="42">
        <v>12</v>
      </c>
      <c r="B17" s="43">
        <f t="shared" si="4"/>
        <v>64</v>
      </c>
      <c r="C17" s="44">
        <f t="shared" si="1"/>
        <v>103</v>
      </c>
      <c r="E17" s="41" t="s">
        <v>1443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s="51" customFormat="1" ht="13.5" thickBot="1">
      <c r="A18" s="127">
        <v>13</v>
      </c>
      <c r="B18" s="128">
        <f t="shared" si="4"/>
        <v>66</v>
      </c>
      <c r="C18" s="129">
        <f t="shared" si="1"/>
        <v>104</v>
      </c>
      <c r="D18" s="38"/>
      <c r="F18"/>
      <c r="G18" s="38"/>
      <c r="H18"/>
      <c r="I18"/>
      <c r="J18" s="130" t="s">
        <v>1441</v>
      </c>
      <c r="K18"/>
      <c r="L18"/>
      <c r="M18"/>
      <c r="N18"/>
      <c r="O18"/>
      <c r="P18" s="38"/>
      <c r="Q18" s="38"/>
      <c r="R18" s="38"/>
      <c r="S18" s="38"/>
      <c r="T18" s="38"/>
      <c r="U18" s="38"/>
      <c r="V18" s="38"/>
      <c r="W18" s="38"/>
    </row>
    <row r="19" spans="1:23" ht="13.5" thickBot="1">
      <c r="A19" s="42">
        <v>14</v>
      </c>
      <c r="B19" s="43">
        <f t="shared" si="4"/>
        <v>68</v>
      </c>
      <c r="C19" s="44">
        <f t="shared" si="1"/>
        <v>105</v>
      </c>
      <c r="E19" s="41" t="s">
        <v>1442</v>
      </c>
      <c r="F19" s="41">
        <v>1</v>
      </c>
      <c r="G19" s="1">
        <v>2</v>
      </c>
      <c r="H19" s="1">
        <v>3</v>
      </c>
      <c r="I19" s="1">
        <v>4</v>
      </c>
      <c r="J19" s="1">
        <v>5</v>
      </c>
      <c r="K19" s="1">
        <v>6</v>
      </c>
      <c r="L19" s="1">
        <v>7</v>
      </c>
      <c r="M19" s="1">
        <v>8</v>
      </c>
      <c r="N19" s="1">
        <v>9</v>
      </c>
      <c r="O19" s="1">
        <v>10</v>
      </c>
      <c r="P19" s="38"/>
      <c r="Q19" s="38"/>
      <c r="R19" s="38"/>
      <c r="S19" s="38"/>
      <c r="T19" s="38"/>
      <c r="U19" s="38"/>
      <c r="V19" s="38"/>
      <c r="W19" s="38"/>
    </row>
    <row r="20" spans="1:23" s="51" customFormat="1" ht="13.5" thickBot="1">
      <c r="A20" s="127">
        <v>15</v>
      </c>
      <c r="B20" s="128">
        <f t="shared" si="4"/>
        <v>70</v>
      </c>
      <c r="C20" s="129">
        <f t="shared" si="1"/>
        <v>106</v>
      </c>
      <c r="D20" s="38"/>
      <c r="E20" s="41">
        <v>1</v>
      </c>
      <c r="F20" s="45">
        <f>($E20+2*F$19)*(F$19+3)</f>
        <v>12</v>
      </c>
      <c r="G20" s="45">
        <f aca="true" t="shared" si="5" ref="G20:O29">($E20+2*G$19)*(G$19+3)</f>
        <v>25</v>
      </c>
      <c r="H20" s="45">
        <f t="shared" si="5"/>
        <v>42</v>
      </c>
      <c r="I20" s="45">
        <f t="shared" si="5"/>
        <v>63</v>
      </c>
      <c r="J20" s="45">
        <f t="shared" si="5"/>
        <v>88</v>
      </c>
      <c r="K20" s="45">
        <f t="shared" si="5"/>
        <v>117</v>
      </c>
      <c r="L20" s="45">
        <f t="shared" si="5"/>
        <v>150</v>
      </c>
      <c r="M20" s="45">
        <f t="shared" si="5"/>
        <v>187</v>
      </c>
      <c r="N20" s="45">
        <f t="shared" si="5"/>
        <v>228</v>
      </c>
      <c r="O20" s="45">
        <f t="shared" si="5"/>
        <v>273</v>
      </c>
      <c r="P20" s="38"/>
      <c r="Q20" s="38"/>
      <c r="R20" s="38"/>
      <c r="S20" s="38"/>
      <c r="T20" s="38"/>
      <c r="U20" s="38"/>
      <c r="V20" s="38"/>
      <c r="W20" s="38"/>
    </row>
    <row r="21" spans="1:23" ht="13.5" thickBot="1">
      <c r="A21" s="42">
        <v>16</v>
      </c>
      <c r="B21" s="43">
        <f t="shared" si="4"/>
        <v>72</v>
      </c>
      <c r="C21" s="44">
        <f t="shared" si="1"/>
        <v>107</v>
      </c>
      <c r="E21" s="131">
        <v>2</v>
      </c>
      <c r="F21" s="132">
        <f aca="true" t="shared" si="6" ref="F21:F29">($E21+2*F$19)*(F$19+3)</f>
        <v>16</v>
      </c>
      <c r="G21" s="132">
        <f t="shared" si="5"/>
        <v>30</v>
      </c>
      <c r="H21" s="132">
        <f t="shared" si="5"/>
        <v>48</v>
      </c>
      <c r="I21" s="132">
        <f t="shared" si="5"/>
        <v>70</v>
      </c>
      <c r="J21" s="132">
        <f t="shared" si="5"/>
        <v>96</v>
      </c>
      <c r="K21" s="132">
        <f t="shared" si="5"/>
        <v>126</v>
      </c>
      <c r="L21" s="132">
        <f t="shared" si="5"/>
        <v>160</v>
      </c>
      <c r="M21" s="132">
        <f t="shared" si="5"/>
        <v>198</v>
      </c>
      <c r="N21" s="132">
        <f t="shared" si="5"/>
        <v>240</v>
      </c>
      <c r="O21" s="132">
        <f t="shared" si="5"/>
        <v>286</v>
      </c>
      <c r="P21" s="38"/>
      <c r="Q21" s="38"/>
      <c r="R21" s="38"/>
      <c r="S21" s="38"/>
      <c r="T21" s="38"/>
      <c r="U21" s="38"/>
      <c r="V21" s="38"/>
      <c r="W21" s="38"/>
    </row>
    <row r="22" spans="1:23" s="51" customFormat="1" ht="13.5" thickBot="1">
      <c r="A22" s="127">
        <v>17</v>
      </c>
      <c r="B22" s="128">
        <f t="shared" si="4"/>
        <v>74</v>
      </c>
      <c r="C22" s="129">
        <f>91+A22</f>
        <v>108</v>
      </c>
      <c r="D22" s="38"/>
      <c r="E22" s="41">
        <v>3</v>
      </c>
      <c r="F22" s="45">
        <f t="shared" si="6"/>
        <v>20</v>
      </c>
      <c r="G22" s="45">
        <f t="shared" si="5"/>
        <v>35</v>
      </c>
      <c r="H22" s="45">
        <f t="shared" si="5"/>
        <v>54</v>
      </c>
      <c r="I22" s="45">
        <f t="shared" si="5"/>
        <v>77</v>
      </c>
      <c r="J22" s="45">
        <f t="shared" si="5"/>
        <v>104</v>
      </c>
      <c r="K22" s="45">
        <f t="shared" si="5"/>
        <v>135</v>
      </c>
      <c r="L22" s="45">
        <f t="shared" si="5"/>
        <v>170</v>
      </c>
      <c r="M22" s="45">
        <f t="shared" si="5"/>
        <v>209</v>
      </c>
      <c r="N22" s="45">
        <f t="shared" si="5"/>
        <v>252</v>
      </c>
      <c r="O22" s="45">
        <f t="shared" si="5"/>
        <v>299</v>
      </c>
      <c r="P22" s="38"/>
      <c r="Q22" s="38"/>
      <c r="R22" s="38"/>
      <c r="S22" s="38"/>
      <c r="T22" s="38"/>
      <c r="U22" s="38"/>
      <c r="V22" s="38"/>
      <c r="W22" s="38"/>
    </row>
    <row r="23" spans="1:23" ht="13.5" thickBot="1">
      <c r="A23" s="42">
        <v>18</v>
      </c>
      <c r="B23" s="43">
        <f t="shared" si="4"/>
        <v>76</v>
      </c>
      <c r="C23" s="44">
        <f>91+A23</f>
        <v>109</v>
      </c>
      <c r="E23" s="131">
        <v>4</v>
      </c>
      <c r="F23" s="132">
        <f t="shared" si="6"/>
        <v>24</v>
      </c>
      <c r="G23" s="132">
        <f t="shared" si="5"/>
        <v>40</v>
      </c>
      <c r="H23" s="132">
        <f t="shared" si="5"/>
        <v>60</v>
      </c>
      <c r="I23" s="132">
        <f t="shared" si="5"/>
        <v>84</v>
      </c>
      <c r="J23" s="132">
        <f t="shared" si="5"/>
        <v>112</v>
      </c>
      <c r="K23" s="132">
        <f t="shared" si="5"/>
        <v>144</v>
      </c>
      <c r="L23" s="132">
        <f t="shared" si="5"/>
        <v>180</v>
      </c>
      <c r="M23" s="132">
        <f t="shared" si="5"/>
        <v>220</v>
      </c>
      <c r="N23" s="132">
        <f t="shared" si="5"/>
        <v>264</v>
      </c>
      <c r="O23" s="132">
        <f t="shared" si="5"/>
        <v>312</v>
      </c>
      <c r="P23" s="38"/>
      <c r="Q23" s="38"/>
      <c r="R23" s="38"/>
      <c r="S23" s="38"/>
      <c r="T23" s="38"/>
      <c r="U23" s="38"/>
      <c r="V23" s="38"/>
      <c r="W23" s="38"/>
    </row>
    <row r="24" spans="1:23" s="51" customFormat="1" ht="13.5" thickBot="1">
      <c r="A24" s="127">
        <v>19</v>
      </c>
      <c r="B24" s="128">
        <f t="shared" si="4"/>
        <v>78</v>
      </c>
      <c r="C24" s="129">
        <f>91+A24</f>
        <v>110</v>
      </c>
      <c r="D24" s="38"/>
      <c r="E24" s="41">
        <v>5</v>
      </c>
      <c r="F24" s="45">
        <f t="shared" si="6"/>
        <v>28</v>
      </c>
      <c r="G24" s="45">
        <f t="shared" si="5"/>
        <v>45</v>
      </c>
      <c r="H24" s="45">
        <f t="shared" si="5"/>
        <v>66</v>
      </c>
      <c r="I24" s="45">
        <f t="shared" si="5"/>
        <v>91</v>
      </c>
      <c r="J24" s="45">
        <f t="shared" si="5"/>
        <v>120</v>
      </c>
      <c r="K24" s="45">
        <f t="shared" si="5"/>
        <v>153</v>
      </c>
      <c r="L24" s="45">
        <f t="shared" si="5"/>
        <v>190</v>
      </c>
      <c r="M24" s="45">
        <f t="shared" si="5"/>
        <v>231</v>
      </c>
      <c r="N24" s="45">
        <f t="shared" si="5"/>
        <v>276</v>
      </c>
      <c r="O24" s="45">
        <f t="shared" si="5"/>
        <v>325</v>
      </c>
      <c r="P24" s="38"/>
      <c r="Q24" s="38"/>
      <c r="R24" s="38"/>
      <c r="S24" s="38"/>
      <c r="T24" s="38"/>
      <c r="U24" s="38"/>
      <c r="V24" s="38"/>
      <c r="W24" s="38"/>
    </row>
    <row r="25" spans="1:15" ht="13.5" thickBot="1">
      <c r="A25" s="52">
        <v>20</v>
      </c>
      <c r="B25" s="53">
        <f t="shared" si="4"/>
        <v>80</v>
      </c>
      <c r="C25" s="54">
        <f>91+A25</f>
        <v>111</v>
      </c>
      <c r="E25" s="131">
        <v>6</v>
      </c>
      <c r="F25" s="132">
        <f t="shared" si="6"/>
        <v>32</v>
      </c>
      <c r="G25" s="132">
        <f t="shared" si="5"/>
        <v>50</v>
      </c>
      <c r="H25" s="132">
        <f t="shared" si="5"/>
        <v>72</v>
      </c>
      <c r="I25" s="132">
        <f t="shared" si="5"/>
        <v>98</v>
      </c>
      <c r="J25" s="132">
        <f t="shared" si="5"/>
        <v>128</v>
      </c>
      <c r="K25" s="132">
        <f t="shared" si="5"/>
        <v>162</v>
      </c>
      <c r="L25" s="132">
        <f t="shared" si="5"/>
        <v>200</v>
      </c>
      <c r="M25" s="132">
        <f t="shared" si="5"/>
        <v>242</v>
      </c>
      <c r="N25" s="132">
        <f t="shared" si="5"/>
        <v>288</v>
      </c>
      <c r="O25" s="132">
        <f t="shared" si="5"/>
        <v>338</v>
      </c>
    </row>
    <row r="26" spans="5:15" ht="13.5" thickBot="1">
      <c r="E26" s="41">
        <v>7</v>
      </c>
      <c r="F26" s="45">
        <f t="shared" si="6"/>
        <v>36</v>
      </c>
      <c r="G26" s="45">
        <f t="shared" si="5"/>
        <v>55</v>
      </c>
      <c r="H26" s="45">
        <f t="shared" si="5"/>
        <v>78</v>
      </c>
      <c r="I26" s="45">
        <f t="shared" si="5"/>
        <v>105</v>
      </c>
      <c r="J26" s="45">
        <f t="shared" si="5"/>
        <v>136</v>
      </c>
      <c r="K26" s="45">
        <f t="shared" si="5"/>
        <v>171</v>
      </c>
      <c r="L26" s="45">
        <f t="shared" si="5"/>
        <v>210</v>
      </c>
      <c r="M26" s="45">
        <f t="shared" si="5"/>
        <v>253</v>
      </c>
      <c r="N26" s="45">
        <f t="shared" si="5"/>
        <v>300</v>
      </c>
      <c r="O26" s="45">
        <f t="shared" si="5"/>
        <v>351</v>
      </c>
    </row>
    <row r="27" spans="5:15" ht="13.5" thickBot="1">
      <c r="E27" s="131">
        <v>8</v>
      </c>
      <c r="F27" s="132">
        <f t="shared" si="6"/>
        <v>40</v>
      </c>
      <c r="G27" s="132">
        <f t="shared" si="5"/>
        <v>60</v>
      </c>
      <c r="H27" s="132">
        <f t="shared" si="5"/>
        <v>84</v>
      </c>
      <c r="I27" s="132">
        <f t="shared" si="5"/>
        <v>112</v>
      </c>
      <c r="J27" s="132">
        <f t="shared" si="5"/>
        <v>144</v>
      </c>
      <c r="K27" s="132">
        <f t="shared" si="5"/>
        <v>180</v>
      </c>
      <c r="L27" s="132">
        <f t="shared" si="5"/>
        <v>220</v>
      </c>
      <c r="M27" s="132">
        <f t="shared" si="5"/>
        <v>264</v>
      </c>
      <c r="N27" s="132">
        <f t="shared" si="5"/>
        <v>312</v>
      </c>
      <c r="O27" s="132">
        <f t="shared" si="5"/>
        <v>364</v>
      </c>
    </row>
    <row r="28" spans="5:15" ht="13.5" thickBot="1">
      <c r="E28" s="41">
        <v>9</v>
      </c>
      <c r="F28" s="45">
        <f t="shared" si="6"/>
        <v>44</v>
      </c>
      <c r="G28" s="45">
        <f t="shared" si="5"/>
        <v>65</v>
      </c>
      <c r="H28" s="45">
        <f t="shared" si="5"/>
        <v>90</v>
      </c>
      <c r="I28" s="45">
        <f t="shared" si="5"/>
        <v>119</v>
      </c>
      <c r="J28" s="45">
        <f t="shared" si="5"/>
        <v>152</v>
      </c>
      <c r="K28" s="45">
        <f t="shared" si="5"/>
        <v>189</v>
      </c>
      <c r="L28" s="45">
        <f t="shared" si="5"/>
        <v>230</v>
      </c>
      <c r="M28" s="45">
        <f t="shared" si="5"/>
        <v>275</v>
      </c>
      <c r="N28" s="45">
        <f t="shared" si="5"/>
        <v>324</v>
      </c>
      <c r="O28" s="45">
        <f t="shared" si="5"/>
        <v>377</v>
      </c>
    </row>
    <row r="29" spans="5:15" ht="12.75">
      <c r="E29" s="131">
        <v>10</v>
      </c>
      <c r="F29" s="132">
        <f t="shared" si="6"/>
        <v>48</v>
      </c>
      <c r="G29" s="132">
        <f t="shared" si="5"/>
        <v>70</v>
      </c>
      <c r="H29" s="132">
        <f t="shared" si="5"/>
        <v>96</v>
      </c>
      <c r="I29" s="132">
        <f t="shared" si="5"/>
        <v>126</v>
      </c>
      <c r="J29" s="132">
        <f t="shared" si="5"/>
        <v>160</v>
      </c>
      <c r="K29" s="132">
        <f t="shared" si="5"/>
        <v>198</v>
      </c>
      <c r="L29" s="132">
        <f t="shared" si="5"/>
        <v>240</v>
      </c>
      <c r="M29" s="132">
        <f t="shared" si="5"/>
        <v>286</v>
      </c>
      <c r="N29" s="132">
        <f t="shared" si="5"/>
        <v>336</v>
      </c>
      <c r="O29" s="132">
        <f t="shared" si="5"/>
        <v>390</v>
      </c>
    </row>
  </sheetData>
  <mergeCells count="1">
    <mergeCell ref="A1:Q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&amp;L&amp;F&amp;CPowers &amp; Perils&amp;R&amp;D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6" sqref="A16:IV24"/>
    </sheetView>
  </sheetViews>
  <sheetFormatPr defaultColWidth="9.00390625" defaultRowHeight="12.75"/>
  <cols>
    <col min="1" max="1" width="14.625" style="173" customWidth="1"/>
    <col min="2" max="19" width="3.375" style="173" customWidth="1"/>
    <col min="20" max="20" width="8.25390625" style="173" customWidth="1"/>
    <col min="21" max="21" width="6.125" style="173" customWidth="1"/>
    <col min="22" max="16384" width="9.125" style="173" customWidth="1"/>
  </cols>
  <sheetData>
    <row r="1" spans="1:21" ht="17.25">
      <c r="A1" s="314" t="s">
        <v>1444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</row>
    <row r="2" ht="12.75">
      <c r="A2" s="173" t="s">
        <v>1528</v>
      </c>
    </row>
    <row r="3" ht="13.5" thickBot="1"/>
    <row r="4" spans="1:20" ht="13.5" thickBot="1">
      <c r="A4" s="57" t="s">
        <v>1530</v>
      </c>
      <c r="B4" s="179"/>
      <c r="C4" s="179"/>
      <c r="D4" s="179"/>
      <c r="E4" s="179"/>
      <c r="F4" s="179"/>
      <c r="G4" s="179"/>
      <c r="H4" s="180"/>
      <c r="I4" s="260" t="s">
        <v>1624</v>
      </c>
      <c r="J4" s="179"/>
      <c r="K4" s="180"/>
      <c r="L4" s="179"/>
      <c r="M4" s="179"/>
      <c r="N4" s="179"/>
      <c r="O4" s="179"/>
      <c r="P4" s="179"/>
      <c r="Q4" s="179"/>
      <c r="R4" s="179"/>
      <c r="S4" s="179"/>
      <c r="T4" s="180"/>
    </row>
    <row r="5" spans="1:9" ht="12.75">
      <c r="A5" s="175"/>
      <c r="B5" s="181"/>
      <c r="C5" s="181"/>
      <c r="D5" s="181"/>
      <c r="E5" s="56" t="s">
        <v>1529</v>
      </c>
      <c r="F5" s="181"/>
      <c r="G5" s="181"/>
      <c r="H5" s="181"/>
      <c r="I5" s="174"/>
    </row>
    <row r="6" ht="13.5" thickBot="1">
      <c r="A6" s="58"/>
    </row>
    <row r="7" spans="2:21" s="178" customFormat="1" ht="13.5" thickBot="1">
      <c r="B7" s="309" t="s">
        <v>1445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1"/>
      <c r="T7" s="144" t="s">
        <v>1622</v>
      </c>
      <c r="U7" s="144" t="s">
        <v>1527</v>
      </c>
    </row>
    <row r="8" spans="1:21" ht="13.5" thickBot="1">
      <c r="A8" s="146" t="s">
        <v>1533</v>
      </c>
      <c r="B8" s="176">
        <v>1</v>
      </c>
      <c r="C8" s="177">
        <v>10</v>
      </c>
      <c r="D8" s="143">
        <v>11</v>
      </c>
      <c r="E8" s="55">
        <v>20</v>
      </c>
      <c r="F8" s="143">
        <v>21</v>
      </c>
      <c r="G8" s="55">
        <v>30</v>
      </c>
      <c r="H8" s="143">
        <v>31</v>
      </c>
      <c r="I8" s="55">
        <v>40</v>
      </c>
      <c r="J8" s="143">
        <v>41</v>
      </c>
      <c r="K8" s="55">
        <v>50</v>
      </c>
      <c r="L8" s="143">
        <v>51</v>
      </c>
      <c r="M8" s="55">
        <v>60</v>
      </c>
      <c r="N8" s="143">
        <v>61</v>
      </c>
      <c r="O8" s="55">
        <v>70</v>
      </c>
      <c r="P8" s="143">
        <v>71</v>
      </c>
      <c r="Q8" s="55">
        <v>80</v>
      </c>
      <c r="R8" s="143">
        <v>81</v>
      </c>
      <c r="S8" s="101">
        <v>90</v>
      </c>
      <c r="T8" s="145" t="s">
        <v>1532</v>
      </c>
      <c r="U8" s="145" t="s">
        <v>1532</v>
      </c>
    </row>
    <row r="9" spans="1:21" s="178" customFormat="1" ht="13.5">
      <c r="A9" s="203" t="s">
        <v>1535</v>
      </c>
      <c r="B9" s="182">
        <v>1</v>
      </c>
      <c r="C9" s="183">
        <f>C8*10%</f>
        <v>1</v>
      </c>
      <c r="D9" s="182">
        <v>1</v>
      </c>
      <c r="E9" s="183">
        <f>E8*10%</f>
        <v>2</v>
      </c>
      <c r="F9" s="182">
        <v>1</v>
      </c>
      <c r="G9" s="183">
        <f>G8*10%</f>
        <v>3</v>
      </c>
      <c r="H9" s="182">
        <v>1</v>
      </c>
      <c r="I9" s="183">
        <f>I8*10%</f>
        <v>4</v>
      </c>
      <c r="J9" s="182">
        <v>1</v>
      </c>
      <c r="K9" s="183">
        <f>K8*10%</f>
        <v>5</v>
      </c>
      <c r="L9" s="182">
        <v>1</v>
      </c>
      <c r="M9" s="183">
        <f>M8*10%</f>
        <v>6</v>
      </c>
      <c r="N9" s="182">
        <v>1</v>
      </c>
      <c r="O9" s="183">
        <f>O8*10%</f>
        <v>7</v>
      </c>
      <c r="P9" s="182">
        <v>1</v>
      </c>
      <c r="Q9" s="183">
        <f>Q8*10%</f>
        <v>8</v>
      </c>
      <c r="R9" s="182">
        <v>1</v>
      </c>
      <c r="S9" s="184">
        <f>S8*10%</f>
        <v>9</v>
      </c>
      <c r="T9" s="102">
        <v>0</v>
      </c>
      <c r="U9" s="102">
        <v>0</v>
      </c>
    </row>
    <row r="10" spans="1:21" s="178" customFormat="1" ht="13.5">
      <c r="A10" s="204" t="s">
        <v>1540</v>
      </c>
      <c r="B10" s="185">
        <f>C9+1</f>
        <v>2</v>
      </c>
      <c r="C10" s="186">
        <f>C8*25%</f>
        <v>2.5</v>
      </c>
      <c r="D10" s="185">
        <f>E9+1</f>
        <v>3</v>
      </c>
      <c r="E10" s="186">
        <f>E8*25%</f>
        <v>5</v>
      </c>
      <c r="F10" s="185">
        <f>G9+1</f>
        <v>4</v>
      </c>
      <c r="G10" s="186">
        <f>G8*25%</f>
        <v>7.5</v>
      </c>
      <c r="H10" s="185">
        <f>I9+1</f>
        <v>5</v>
      </c>
      <c r="I10" s="186">
        <f>I8*25%</f>
        <v>10</v>
      </c>
      <c r="J10" s="185">
        <f>K9+1</f>
        <v>6</v>
      </c>
      <c r="K10" s="186">
        <f>K8*25%</f>
        <v>12.5</v>
      </c>
      <c r="L10" s="185">
        <f>M9+1</f>
        <v>7</v>
      </c>
      <c r="M10" s="186">
        <f>M8*25%</f>
        <v>15</v>
      </c>
      <c r="N10" s="185">
        <f>O9+1</f>
        <v>8</v>
      </c>
      <c r="O10" s="186">
        <f>O8*25%</f>
        <v>17.5</v>
      </c>
      <c r="P10" s="185">
        <f>Q9+1</f>
        <v>9</v>
      </c>
      <c r="Q10" s="186">
        <f>Q8*25%</f>
        <v>20</v>
      </c>
      <c r="R10" s="185">
        <f>S9+1</f>
        <v>10</v>
      </c>
      <c r="S10" s="187">
        <f>S8*25%</f>
        <v>22.5</v>
      </c>
      <c r="T10" s="188">
        <v>1</v>
      </c>
      <c r="U10" s="188">
        <v>1</v>
      </c>
    </row>
    <row r="11" spans="1:21" s="178" customFormat="1" ht="13.5">
      <c r="A11" s="205" t="s">
        <v>1539</v>
      </c>
      <c r="B11" s="189">
        <f>C10+1</f>
        <v>3.5</v>
      </c>
      <c r="C11" s="190">
        <f>C8*50%</f>
        <v>5</v>
      </c>
      <c r="D11" s="189">
        <f>E10+1</f>
        <v>6</v>
      </c>
      <c r="E11" s="190">
        <f>E8*50%</f>
        <v>10</v>
      </c>
      <c r="F11" s="189">
        <f>G10+1</f>
        <v>8.5</v>
      </c>
      <c r="G11" s="190">
        <f>G8*50%</f>
        <v>15</v>
      </c>
      <c r="H11" s="189">
        <f>I10+1</f>
        <v>11</v>
      </c>
      <c r="I11" s="190">
        <f>I8*50%</f>
        <v>20</v>
      </c>
      <c r="J11" s="189">
        <f>K10+1</f>
        <v>13.5</v>
      </c>
      <c r="K11" s="190">
        <f>K8*50%</f>
        <v>25</v>
      </c>
      <c r="L11" s="189">
        <f>M10+1</f>
        <v>16</v>
      </c>
      <c r="M11" s="190">
        <f>M8*50%</f>
        <v>30</v>
      </c>
      <c r="N11" s="189">
        <f>O10+1</f>
        <v>18.5</v>
      </c>
      <c r="O11" s="190">
        <f>O8*50%</f>
        <v>35</v>
      </c>
      <c r="P11" s="189">
        <f>Q10+1</f>
        <v>21</v>
      </c>
      <c r="Q11" s="190">
        <f>Q8*50%</f>
        <v>40</v>
      </c>
      <c r="R11" s="189">
        <f>S10+1</f>
        <v>23.5</v>
      </c>
      <c r="S11" s="191">
        <f>S8*50%</f>
        <v>45</v>
      </c>
      <c r="T11" s="192">
        <v>2</v>
      </c>
      <c r="U11" s="192">
        <v>2</v>
      </c>
    </row>
    <row r="12" spans="1:21" s="178" customFormat="1" ht="13.5">
      <c r="A12" s="204" t="s">
        <v>1538</v>
      </c>
      <c r="B12" s="185">
        <f>C11+1</f>
        <v>6</v>
      </c>
      <c r="C12" s="186">
        <f>C8*75%</f>
        <v>7.5</v>
      </c>
      <c r="D12" s="185">
        <f>E11+1</f>
        <v>11</v>
      </c>
      <c r="E12" s="186">
        <f>E8*75%</f>
        <v>15</v>
      </c>
      <c r="F12" s="185">
        <f>G11+1</f>
        <v>16</v>
      </c>
      <c r="G12" s="186">
        <f>G8*75%</f>
        <v>22.5</v>
      </c>
      <c r="H12" s="185">
        <f>I11+1</f>
        <v>21</v>
      </c>
      <c r="I12" s="186">
        <f>I8*75%</f>
        <v>30</v>
      </c>
      <c r="J12" s="185">
        <f>K11+1</f>
        <v>26</v>
      </c>
      <c r="K12" s="186">
        <f>K8*75%</f>
        <v>37.5</v>
      </c>
      <c r="L12" s="185">
        <f>M11+1</f>
        <v>31</v>
      </c>
      <c r="M12" s="186">
        <f>M8*75%</f>
        <v>45</v>
      </c>
      <c r="N12" s="185">
        <f>O11+1</f>
        <v>36</v>
      </c>
      <c r="O12" s="186">
        <f>O8*75%</f>
        <v>52.5</v>
      </c>
      <c r="P12" s="185">
        <f>Q11+1</f>
        <v>41</v>
      </c>
      <c r="Q12" s="186">
        <f>Q8*75%</f>
        <v>60</v>
      </c>
      <c r="R12" s="185">
        <f>S11+1</f>
        <v>46</v>
      </c>
      <c r="S12" s="187">
        <f>S8*75%</f>
        <v>67.5</v>
      </c>
      <c r="T12" s="188">
        <v>4</v>
      </c>
      <c r="U12" s="188">
        <v>4</v>
      </c>
    </row>
    <row r="13" spans="1:21" s="197" customFormat="1" ht="13.5">
      <c r="A13" s="206" t="s">
        <v>1537</v>
      </c>
      <c r="B13" s="193">
        <f>C12+1</f>
        <v>8.5</v>
      </c>
      <c r="C13" s="194">
        <f>C8*100%</f>
        <v>10</v>
      </c>
      <c r="D13" s="193">
        <f>E12+1</f>
        <v>16</v>
      </c>
      <c r="E13" s="194">
        <f>E8*100%</f>
        <v>20</v>
      </c>
      <c r="F13" s="193">
        <f>G12+1</f>
        <v>23.5</v>
      </c>
      <c r="G13" s="194">
        <f>G8*100%</f>
        <v>30</v>
      </c>
      <c r="H13" s="193">
        <f>I12+1</f>
        <v>31</v>
      </c>
      <c r="I13" s="194">
        <f>I8*100%</f>
        <v>40</v>
      </c>
      <c r="J13" s="193">
        <f>K12+1</f>
        <v>38.5</v>
      </c>
      <c r="K13" s="194">
        <f>K8*100%</f>
        <v>50</v>
      </c>
      <c r="L13" s="193">
        <f>M12+1</f>
        <v>46</v>
      </c>
      <c r="M13" s="194">
        <f>M8*100%</f>
        <v>60</v>
      </c>
      <c r="N13" s="193">
        <f>O12+1</f>
        <v>53.5</v>
      </c>
      <c r="O13" s="194">
        <f>O8*100%</f>
        <v>70</v>
      </c>
      <c r="P13" s="193">
        <f>Q12+1</f>
        <v>61</v>
      </c>
      <c r="Q13" s="194">
        <f>Q8*100%</f>
        <v>80</v>
      </c>
      <c r="R13" s="193">
        <f>S12+1</f>
        <v>68.5</v>
      </c>
      <c r="S13" s="195">
        <f>S8*100%</f>
        <v>90</v>
      </c>
      <c r="T13" s="196">
        <v>8</v>
      </c>
      <c r="U13" s="196">
        <v>8</v>
      </c>
    </row>
    <row r="14" spans="1:21" ht="14.25" thickBot="1">
      <c r="A14" s="207" t="s">
        <v>1536</v>
      </c>
      <c r="B14" s="198">
        <f>C13+1</f>
        <v>11</v>
      </c>
      <c r="C14" s="199"/>
      <c r="D14" s="198">
        <f>E13+1</f>
        <v>21</v>
      </c>
      <c r="E14" s="199"/>
      <c r="F14" s="198">
        <f>G13+1</f>
        <v>31</v>
      </c>
      <c r="G14" s="199"/>
      <c r="H14" s="198">
        <f>I13+1</f>
        <v>41</v>
      </c>
      <c r="I14" s="199"/>
      <c r="J14" s="198">
        <f>K13+1</f>
        <v>51</v>
      </c>
      <c r="K14" s="199"/>
      <c r="L14" s="198">
        <f>M13+1</f>
        <v>61</v>
      </c>
      <c r="M14" s="199"/>
      <c r="N14" s="198">
        <f>O13+1</f>
        <v>71</v>
      </c>
      <c r="O14" s="199"/>
      <c r="P14" s="198">
        <f>Q13+1</f>
        <v>81</v>
      </c>
      <c r="Q14" s="199"/>
      <c r="R14" s="198">
        <f>S13+1</f>
        <v>91</v>
      </c>
      <c r="S14" s="200"/>
      <c r="T14" s="142"/>
      <c r="U14" s="142"/>
    </row>
    <row r="15" spans="1:21" ht="12.75">
      <c r="A15" s="56"/>
      <c r="B15" s="201"/>
      <c r="C15" s="202"/>
      <c r="D15" s="201"/>
      <c r="E15" s="202"/>
      <c r="F15" s="201"/>
      <c r="G15" s="202"/>
      <c r="H15" s="201"/>
      <c r="I15" s="202"/>
      <c r="J15" s="201"/>
      <c r="K15" s="202"/>
      <c r="L15" s="201"/>
      <c r="M15" s="202"/>
      <c r="N15" s="201"/>
      <c r="O15" s="202"/>
      <c r="P15" s="201"/>
      <c r="Q15" s="202"/>
      <c r="R15" s="201"/>
      <c r="S15" s="202"/>
      <c r="T15" s="312" t="s">
        <v>1531</v>
      </c>
      <c r="U15" s="313"/>
    </row>
    <row r="16" spans="1:19" s="264" customFormat="1" ht="9.75">
      <c r="A16" s="261" t="s">
        <v>1534</v>
      </c>
      <c r="B16" s="262"/>
      <c r="C16" s="263"/>
      <c r="D16" s="262"/>
      <c r="E16" s="263"/>
      <c r="F16" s="262"/>
      <c r="G16" s="263"/>
      <c r="H16" s="262"/>
      <c r="I16" s="263"/>
      <c r="J16" s="262"/>
      <c r="K16" s="263"/>
      <c r="L16" s="262"/>
      <c r="M16" s="263"/>
      <c r="N16" s="262"/>
      <c r="O16" s="263"/>
      <c r="P16" s="262"/>
      <c r="Q16" s="263"/>
      <c r="R16" s="262"/>
      <c r="S16" s="263"/>
    </row>
    <row r="17" spans="1:13" s="264" customFormat="1" ht="9.75">
      <c r="A17" s="264" t="s">
        <v>1623</v>
      </c>
      <c r="L17" s="265"/>
      <c r="M17" s="265"/>
    </row>
    <row r="18" spans="2:13" s="264" customFormat="1" ht="9.75">
      <c r="B18" s="264" t="s">
        <v>1625</v>
      </c>
      <c r="L18" s="265"/>
      <c r="M18" s="265"/>
    </row>
    <row r="19" s="264" customFormat="1" ht="9.75">
      <c r="B19" s="264" t="s">
        <v>1626</v>
      </c>
    </row>
    <row r="20" s="264" customFormat="1" ht="9.75">
      <c r="B20" s="264" t="s">
        <v>1619</v>
      </c>
    </row>
    <row r="21" s="264" customFormat="1" ht="9.75">
      <c r="A21" s="264" t="s">
        <v>1621</v>
      </c>
    </row>
    <row r="22" s="264" customFormat="1" ht="9.75">
      <c r="B22" s="266" t="s">
        <v>1627</v>
      </c>
    </row>
    <row r="23" s="264" customFormat="1" ht="9.75">
      <c r="B23" s="264" t="s">
        <v>1628</v>
      </c>
    </row>
    <row r="24" s="264" customFormat="1" ht="9.75">
      <c r="B24" s="264" t="s">
        <v>1620</v>
      </c>
    </row>
  </sheetData>
  <mergeCells count="3">
    <mergeCell ref="B7:S7"/>
    <mergeCell ref="T15:U15"/>
    <mergeCell ref="A1:U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>&amp;L&amp;F&amp;CPowers &amp; Perils&amp;R&amp;D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workbookViewId="0" topLeftCell="A31">
      <selection activeCell="A1" sqref="A1:IV30"/>
    </sheetView>
  </sheetViews>
  <sheetFormatPr defaultColWidth="9.00390625" defaultRowHeight="12.75"/>
  <cols>
    <col min="1" max="1" width="3.00390625" style="210" bestFit="1" customWidth="1"/>
    <col min="2" max="2" width="11.25390625" style="210" customWidth="1"/>
    <col min="3" max="3" width="5.25390625" style="210" customWidth="1"/>
    <col min="4" max="4" width="5.375" style="210" customWidth="1"/>
    <col min="5" max="5" width="7.125" style="210" customWidth="1"/>
    <col min="6" max="6" width="6.375" style="210" customWidth="1"/>
    <col min="7" max="7" width="9.25390625" style="210" customWidth="1"/>
    <col min="8" max="8" width="10.00390625" style="210" customWidth="1"/>
    <col min="9" max="9" width="7.875" style="210" customWidth="1"/>
    <col min="10" max="10" width="4.125" style="210" customWidth="1"/>
    <col min="11" max="11" width="3.875" style="258" customWidth="1"/>
    <col min="12" max="15" width="4.125" style="210" customWidth="1"/>
    <col min="16" max="17" width="7.50390625" style="210" customWidth="1"/>
    <col min="18" max="18" width="6.75390625" style="210" customWidth="1"/>
    <col min="19" max="19" width="3.00390625" style="210" customWidth="1"/>
    <col min="20" max="21" width="4.50390625" style="210" bestFit="1" customWidth="1"/>
    <col min="22" max="22" width="5.00390625" style="210" customWidth="1"/>
    <col min="23" max="16384" width="8.875" style="210" customWidth="1"/>
  </cols>
  <sheetData>
    <row r="1" spans="2:24" s="208" customFormat="1" ht="12.75" hidden="1">
      <c r="B1" s="208" t="s">
        <v>1541</v>
      </c>
      <c r="C1" s="208" t="s">
        <v>1542</v>
      </c>
      <c r="D1" s="208" t="s">
        <v>1543</v>
      </c>
      <c r="E1" s="208" t="s">
        <v>1544</v>
      </c>
      <c r="F1" s="208" t="s">
        <v>1545</v>
      </c>
      <c r="G1" s="208" t="s">
        <v>1546</v>
      </c>
      <c r="H1" s="208" t="s">
        <v>1547</v>
      </c>
      <c r="I1" s="208" t="s">
        <v>1548</v>
      </c>
      <c r="J1" s="208" t="s">
        <v>1549</v>
      </c>
      <c r="K1" s="209" t="s">
        <v>1525</v>
      </c>
      <c r="L1" s="208" t="s">
        <v>1550</v>
      </c>
      <c r="M1" s="208" t="s">
        <v>1551</v>
      </c>
      <c r="N1" s="208" t="s">
        <v>1552</v>
      </c>
      <c r="O1" s="208" t="s">
        <v>1510</v>
      </c>
      <c r="P1" s="208" t="s">
        <v>1553</v>
      </c>
      <c r="Q1" s="208" t="s">
        <v>1554</v>
      </c>
      <c r="R1" s="208" t="s">
        <v>1555</v>
      </c>
      <c r="S1" s="208" t="s">
        <v>1441</v>
      </c>
      <c r="X1" s="210"/>
    </row>
    <row r="2" spans="1:24" s="208" customFormat="1" ht="12.75" hidden="1">
      <c r="A2" s="208">
        <f>A1+B2</f>
        <v>9</v>
      </c>
      <c r="B2" s="208">
        <v>9</v>
      </c>
      <c r="C2" s="259">
        <v>170</v>
      </c>
      <c r="D2" s="259">
        <v>65</v>
      </c>
      <c r="E2" s="208" t="s">
        <v>1556</v>
      </c>
      <c r="F2" s="208" t="s">
        <v>1556</v>
      </c>
      <c r="G2" s="208" t="s">
        <v>1557</v>
      </c>
      <c r="H2" s="208" t="s">
        <v>1558</v>
      </c>
      <c r="I2" s="208" t="s">
        <v>1559</v>
      </c>
      <c r="J2" s="259">
        <v>3</v>
      </c>
      <c r="K2" s="211" t="s">
        <v>1446</v>
      </c>
      <c r="L2" s="212">
        <v>1</v>
      </c>
      <c r="M2" s="212">
        <v>0</v>
      </c>
      <c r="N2" s="212">
        <v>0</v>
      </c>
      <c r="O2" s="212">
        <v>1</v>
      </c>
      <c r="P2" s="208" t="s">
        <v>1560</v>
      </c>
      <c r="Q2" s="213" t="s">
        <v>1446</v>
      </c>
      <c r="R2" s="213" t="s">
        <v>1446</v>
      </c>
      <c r="S2" s="259">
        <v>3</v>
      </c>
      <c r="X2" s="210"/>
    </row>
    <row r="3" spans="1:24" s="208" customFormat="1" ht="12.75" hidden="1">
      <c r="A3" s="208">
        <f aca="true" t="shared" si="0" ref="A3:A10">A2+B3</f>
        <v>17</v>
      </c>
      <c r="B3" s="208">
        <v>8</v>
      </c>
      <c r="C3" s="259">
        <v>175</v>
      </c>
      <c r="D3" s="259">
        <v>60</v>
      </c>
      <c r="E3" s="208" t="s">
        <v>1561</v>
      </c>
      <c r="F3" s="208" t="s">
        <v>1562</v>
      </c>
      <c r="G3" s="208" t="s">
        <v>1563</v>
      </c>
      <c r="H3" s="208" t="s">
        <v>1564</v>
      </c>
      <c r="I3" s="208" t="s">
        <v>1565</v>
      </c>
      <c r="J3" s="259">
        <v>2</v>
      </c>
      <c r="K3" s="211" t="s">
        <v>1446</v>
      </c>
      <c r="L3" s="212">
        <v>0</v>
      </c>
      <c r="M3" s="212">
        <v>1</v>
      </c>
      <c r="N3" s="212">
        <v>1</v>
      </c>
      <c r="O3" s="212">
        <v>0</v>
      </c>
      <c r="P3" s="208" t="s">
        <v>1115</v>
      </c>
      <c r="Q3" s="213" t="s">
        <v>1446</v>
      </c>
      <c r="R3" s="213" t="s">
        <v>1446</v>
      </c>
      <c r="S3" s="259">
        <v>4</v>
      </c>
      <c r="X3" s="210"/>
    </row>
    <row r="4" spans="1:24" s="208" customFormat="1" ht="12.75" hidden="1">
      <c r="A4" s="208">
        <f t="shared" si="0"/>
        <v>24</v>
      </c>
      <c r="B4" s="208">
        <v>7</v>
      </c>
      <c r="C4" s="259">
        <v>165</v>
      </c>
      <c r="D4" s="259">
        <v>70</v>
      </c>
      <c r="E4" s="208" t="s">
        <v>1566</v>
      </c>
      <c r="F4" s="208" t="s">
        <v>1567</v>
      </c>
      <c r="G4" s="208" t="s">
        <v>1568</v>
      </c>
      <c r="H4" s="208" t="s">
        <v>1569</v>
      </c>
      <c r="I4" s="208" t="s">
        <v>1570</v>
      </c>
      <c r="J4" s="259">
        <v>4</v>
      </c>
      <c r="K4" s="211" t="s">
        <v>1446</v>
      </c>
      <c r="L4" s="212">
        <v>2</v>
      </c>
      <c r="M4" s="212">
        <v>2</v>
      </c>
      <c r="N4" s="212">
        <v>2</v>
      </c>
      <c r="O4" s="212">
        <v>2</v>
      </c>
      <c r="P4" s="208" t="s">
        <v>1571</v>
      </c>
      <c r="Q4" s="208" t="s">
        <v>1571</v>
      </c>
      <c r="R4" s="213" t="s">
        <v>1446</v>
      </c>
      <c r="S4" s="259">
        <v>2</v>
      </c>
      <c r="X4" s="210"/>
    </row>
    <row r="5" spans="1:24" s="208" customFormat="1" ht="12.75" hidden="1">
      <c r="A5" s="208">
        <f t="shared" si="0"/>
        <v>30</v>
      </c>
      <c r="B5" s="208">
        <v>6</v>
      </c>
      <c r="C5" s="259">
        <v>180</v>
      </c>
      <c r="D5" s="259">
        <v>55</v>
      </c>
      <c r="E5" s="208" t="s">
        <v>1562</v>
      </c>
      <c r="F5" s="208" t="s">
        <v>1572</v>
      </c>
      <c r="G5" s="208" t="s">
        <v>1573</v>
      </c>
      <c r="H5" s="208" t="s">
        <v>1574</v>
      </c>
      <c r="I5" s="208" t="s">
        <v>1575</v>
      </c>
      <c r="J5" s="259">
        <v>1</v>
      </c>
      <c r="K5" s="211" t="s">
        <v>1446</v>
      </c>
      <c r="L5" s="212">
        <v>3</v>
      </c>
      <c r="M5" s="212">
        <v>3</v>
      </c>
      <c r="N5" s="212">
        <v>3</v>
      </c>
      <c r="O5" s="212">
        <v>3</v>
      </c>
      <c r="P5" s="208" t="s">
        <v>958</v>
      </c>
      <c r="Q5" s="208" t="s">
        <v>193</v>
      </c>
      <c r="R5" s="213" t="s">
        <v>1446</v>
      </c>
      <c r="S5" s="259">
        <v>1</v>
      </c>
      <c r="X5" s="210"/>
    </row>
    <row r="6" spans="1:24" s="208" customFormat="1" ht="12.75" hidden="1">
      <c r="A6" s="208">
        <f t="shared" si="0"/>
        <v>35</v>
      </c>
      <c r="B6" s="208">
        <v>5</v>
      </c>
      <c r="C6" s="259">
        <v>160</v>
      </c>
      <c r="D6" s="259">
        <v>75</v>
      </c>
      <c r="E6" s="208" t="s">
        <v>1576</v>
      </c>
      <c r="F6" s="208" t="s">
        <v>1577</v>
      </c>
      <c r="G6" s="208" t="s">
        <v>1578</v>
      </c>
      <c r="H6" s="208" t="s">
        <v>1579</v>
      </c>
      <c r="I6" s="208" t="s">
        <v>1580</v>
      </c>
      <c r="J6" s="259">
        <v>5</v>
      </c>
      <c r="K6" s="211" t="s">
        <v>1446</v>
      </c>
      <c r="L6" s="212">
        <v>4</v>
      </c>
      <c r="M6" s="212">
        <v>4</v>
      </c>
      <c r="N6" s="212">
        <v>4</v>
      </c>
      <c r="O6" s="212">
        <v>4</v>
      </c>
      <c r="P6" s="208" t="s">
        <v>1581</v>
      </c>
      <c r="Q6" s="208" t="s">
        <v>1582</v>
      </c>
      <c r="R6" s="208" t="s">
        <v>1571</v>
      </c>
      <c r="S6" s="259">
        <v>5</v>
      </c>
      <c r="X6" s="210"/>
    </row>
    <row r="7" spans="1:24" s="208" customFormat="1" ht="12.75" hidden="1">
      <c r="A7" s="208">
        <f t="shared" si="0"/>
        <v>39</v>
      </c>
      <c r="B7" s="208">
        <v>4</v>
      </c>
      <c r="C7" s="259" t="s">
        <v>1616</v>
      </c>
      <c r="D7" s="259">
        <v>50</v>
      </c>
      <c r="E7" s="208" t="s">
        <v>1583</v>
      </c>
      <c r="F7" s="208" t="s">
        <v>1584</v>
      </c>
      <c r="G7" s="208" t="s">
        <v>1585</v>
      </c>
      <c r="H7" s="208" t="s">
        <v>1586</v>
      </c>
      <c r="I7" s="208" t="s">
        <v>1587</v>
      </c>
      <c r="J7" s="259">
        <v>0</v>
      </c>
      <c r="K7" s="211" t="s">
        <v>1446</v>
      </c>
      <c r="L7" s="212">
        <v>5</v>
      </c>
      <c r="M7" s="212">
        <v>5</v>
      </c>
      <c r="N7" s="212">
        <v>-1</v>
      </c>
      <c r="O7" s="212">
        <v>5</v>
      </c>
      <c r="P7" s="208" t="s">
        <v>1588</v>
      </c>
      <c r="Q7" s="208" t="s">
        <v>760</v>
      </c>
      <c r="R7" s="208" t="s">
        <v>1589</v>
      </c>
      <c r="S7" s="259">
        <v>0</v>
      </c>
      <c r="X7" s="210"/>
    </row>
    <row r="8" spans="1:24" s="208" customFormat="1" ht="12.75" hidden="1">
      <c r="A8" s="208">
        <f t="shared" si="0"/>
        <v>42</v>
      </c>
      <c r="B8" s="208">
        <v>3</v>
      </c>
      <c r="C8" s="259">
        <v>155</v>
      </c>
      <c r="D8" s="259">
        <v>80</v>
      </c>
      <c r="E8" s="208" t="s">
        <v>1590</v>
      </c>
      <c r="F8" s="208" t="s">
        <v>1591</v>
      </c>
      <c r="G8" s="208" t="s">
        <v>1592</v>
      </c>
      <c r="H8" s="208" t="s">
        <v>1593</v>
      </c>
      <c r="I8" s="208" t="s">
        <v>1594</v>
      </c>
      <c r="J8" s="259">
        <v>6</v>
      </c>
      <c r="K8" s="211" t="s">
        <v>1446</v>
      </c>
      <c r="L8" s="212">
        <v>6</v>
      </c>
      <c r="M8" s="212">
        <v>-1</v>
      </c>
      <c r="N8" s="212">
        <v>5</v>
      </c>
      <c r="O8" s="212">
        <v>6</v>
      </c>
      <c r="P8" s="208" t="s">
        <v>193</v>
      </c>
      <c r="Q8" s="208" t="s">
        <v>885</v>
      </c>
      <c r="R8" s="208" t="s">
        <v>1560</v>
      </c>
      <c r="S8" s="259">
        <v>6</v>
      </c>
      <c r="X8" s="210"/>
    </row>
    <row r="9" spans="1:24" s="208" customFormat="1" ht="12.75" hidden="1">
      <c r="A9" s="208">
        <f t="shared" si="0"/>
        <v>44</v>
      </c>
      <c r="B9" s="208">
        <v>2</v>
      </c>
      <c r="C9" s="259">
        <v>190</v>
      </c>
      <c r="D9" s="259" t="s">
        <v>1618</v>
      </c>
      <c r="E9" s="208" t="s">
        <v>1595</v>
      </c>
      <c r="F9" s="208" t="s">
        <v>1596</v>
      </c>
      <c r="G9" s="208" t="s">
        <v>1597</v>
      </c>
      <c r="H9" s="208" t="s">
        <v>1598</v>
      </c>
      <c r="I9" s="208" t="s">
        <v>1599</v>
      </c>
      <c r="J9" s="259">
        <v>7</v>
      </c>
      <c r="K9" s="211" t="s">
        <v>1446</v>
      </c>
      <c r="L9" s="212">
        <v>-1</v>
      </c>
      <c r="M9" s="212">
        <v>6</v>
      </c>
      <c r="N9" s="212">
        <v>6</v>
      </c>
      <c r="O9" s="212">
        <v>-1</v>
      </c>
      <c r="P9" s="208" t="s">
        <v>1600</v>
      </c>
      <c r="Q9" s="208" t="s">
        <v>958</v>
      </c>
      <c r="R9" s="208" t="s">
        <v>958</v>
      </c>
      <c r="S9" s="259">
        <v>7</v>
      </c>
      <c r="X9" s="210"/>
    </row>
    <row r="10" spans="1:24" s="208" customFormat="1" ht="12.75" hidden="1">
      <c r="A10" s="208">
        <f t="shared" si="0"/>
        <v>45</v>
      </c>
      <c r="B10" s="208">
        <v>1</v>
      </c>
      <c r="C10" s="259" t="s">
        <v>1615</v>
      </c>
      <c r="D10" s="259" t="s">
        <v>1617</v>
      </c>
      <c r="E10" s="208" t="s">
        <v>662</v>
      </c>
      <c r="F10" s="208" t="s">
        <v>662</v>
      </c>
      <c r="G10" s="208" t="s">
        <v>1601</v>
      </c>
      <c r="H10" s="208" t="s">
        <v>1602</v>
      </c>
      <c r="I10" s="208" t="s">
        <v>1603</v>
      </c>
      <c r="J10" s="259">
        <v>8</v>
      </c>
      <c r="K10" s="209" t="s">
        <v>1532</v>
      </c>
      <c r="L10" s="212">
        <v>7</v>
      </c>
      <c r="M10" s="212">
        <v>7</v>
      </c>
      <c r="N10" s="212">
        <v>7</v>
      </c>
      <c r="O10" s="212">
        <v>7</v>
      </c>
      <c r="P10" s="208" t="s">
        <v>662</v>
      </c>
      <c r="Q10" s="208" t="s">
        <v>662</v>
      </c>
      <c r="R10" s="208" t="s">
        <v>662</v>
      </c>
      <c r="S10" s="259" t="s">
        <v>1614</v>
      </c>
      <c r="X10" s="210"/>
    </row>
    <row r="11" spans="2:24" s="208" customFormat="1" ht="12.75" hidden="1">
      <c r="B11" s="208">
        <f>SUM(B2:B10)</f>
        <v>45</v>
      </c>
      <c r="C11" s="208">
        <f aca="true" ca="1" t="shared" si="1" ref="C11:C27">ROUND(RAND()*$B$11+1,0)</f>
        <v>24</v>
      </c>
      <c r="D11" s="208">
        <f aca="true" ca="1" t="shared" si="2" ref="D11:S26">ROUND(RAND()*$B$11+1,0)</f>
        <v>34</v>
      </c>
      <c r="E11" s="208">
        <f ca="1" t="shared" si="2"/>
        <v>3</v>
      </c>
      <c r="F11" s="208">
        <f ca="1" t="shared" si="2"/>
        <v>19</v>
      </c>
      <c r="G11" s="208">
        <f ca="1" t="shared" si="2"/>
        <v>13</v>
      </c>
      <c r="H11" s="208">
        <f ca="1" t="shared" si="2"/>
        <v>29</v>
      </c>
      <c r="I11" s="208">
        <f ca="1" t="shared" si="2"/>
        <v>4</v>
      </c>
      <c r="J11" s="208">
        <f ca="1" t="shared" si="2"/>
        <v>13</v>
      </c>
      <c r="K11" s="209">
        <f ca="1" t="shared" si="2"/>
        <v>39</v>
      </c>
      <c r="L11" s="208">
        <f ca="1" t="shared" si="2"/>
        <v>10</v>
      </c>
      <c r="M11" s="208">
        <f ca="1" t="shared" si="2"/>
        <v>9</v>
      </c>
      <c r="N11" s="208">
        <f ca="1" t="shared" si="2"/>
        <v>41</v>
      </c>
      <c r="O11" s="208">
        <f ca="1" t="shared" si="2"/>
        <v>38</v>
      </c>
      <c r="P11" s="208">
        <f ca="1" t="shared" si="2"/>
        <v>1</v>
      </c>
      <c r="Q11" s="208">
        <f ca="1" t="shared" si="2"/>
        <v>34</v>
      </c>
      <c r="R11" s="208">
        <f ca="1" t="shared" si="2"/>
        <v>3</v>
      </c>
      <c r="S11" s="208">
        <f ca="1" t="shared" si="2"/>
        <v>29</v>
      </c>
      <c r="X11" s="210"/>
    </row>
    <row r="12" spans="3:24" s="208" customFormat="1" ht="12.75" hidden="1">
      <c r="C12" s="208">
        <f ca="1" t="shared" si="1"/>
        <v>21</v>
      </c>
      <c r="D12" s="208">
        <f ca="1" t="shared" si="2"/>
        <v>6</v>
      </c>
      <c r="E12" s="208">
        <f ca="1" t="shared" si="2"/>
        <v>39</v>
      </c>
      <c r="F12" s="208">
        <f ca="1" t="shared" si="2"/>
        <v>41</v>
      </c>
      <c r="G12" s="208">
        <f ca="1" t="shared" si="2"/>
        <v>4</v>
      </c>
      <c r="H12" s="208">
        <f ca="1" t="shared" si="2"/>
        <v>11</v>
      </c>
      <c r="I12" s="208">
        <f ca="1" t="shared" si="2"/>
        <v>7</v>
      </c>
      <c r="J12" s="208">
        <f ca="1" t="shared" si="2"/>
        <v>41</v>
      </c>
      <c r="K12" s="209">
        <f ca="1" t="shared" si="2"/>
        <v>15</v>
      </c>
      <c r="L12" s="208">
        <f ca="1" t="shared" si="2"/>
        <v>27</v>
      </c>
      <c r="M12" s="208">
        <f ca="1" t="shared" si="2"/>
        <v>5</v>
      </c>
      <c r="N12" s="208">
        <f ca="1" t="shared" si="2"/>
        <v>39</v>
      </c>
      <c r="O12" s="208">
        <f ca="1" t="shared" si="2"/>
        <v>27</v>
      </c>
      <c r="P12" s="208">
        <f ca="1" t="shared" si="2"/>
        <v>15</v>
      </c>
      <c r="Q12" s="208">
        <f ca="1" t="shared" si="2"/>
        <v>24</v>
      </c>
      <c r="R12" s="208">
        <f ca="1" t="shared" si="2"/>
        <v>2</v>
      </c>
      <c r="S12" s="208">
        <f ca="1" t="shared" si="2"/>
        <v>34</v>
      </c>
      <c r="X12" s="210"/>
    </row>
    <row r="13" spans="3:24" s="208" customFormat="1" ht="12.75" hidden="1">
      <c r="C13" s="208">
        <f ca="1" t="shared" si="1"/>
        <v>44</v>
      </c>
      <c r="D13" s="208">
        <f ca="1" t="shared" si="2"/>
        <v>16</v>
      </c>
      <c r="E13" s="208">
        <f ca="1" t="shared" si="2"/>
        <v>4</v>
      </c>
      <c r="F13" s="208">
        <f ca="1" t="shared" si="2"/>
        <v>42</v>
      </c>
      <c r="G13" s="208">
        <f ca="1" t="shared" si="2"/>
        <v>24</v>
      </c>
      <c r="H13" s="208">
        <f ca="1" t="shared" si="2"/>
        <v>25</v>
      </c>
      <c r="I13" s="208">
        <f ca="1" t="shared" si="2"/>
        <v>13</v>
      </c>
      <c r="J13" s="208">
        <f ca="1" t="shared" si="2"/>
        <v>41</v>
      </c>
      <c r="K13" s="209">
        <f ca="1" t="shared" si="2"/>
        <v>6</v>
      </c>
      <c r="L13" s="208">
        <f ca="1" t="shared" si="2"/>
        <v>21</v>
      </c>
      <c r="M13" s="208">
        <f ca="1" t="shared" si="2"/>
        <v>36</v>
      </c>
      <c r="N13" s="208">
        <f ca="1" t="shared" si="2"/>
        <v>19</v>
      </c>
      <c r="O13" s="208">
        <f ca="1" t="shared" si="2"/>
        <v>13</v>
      </c>
      <c r="P13" s="208">
        <f ca="1" t="shared" si="2"/>
        <v>33</v>
      </c>
      <c r="Q13" s="208">
        <f ca="1" t="shared" si="2"/>
        <v>10</v>
      </c>
      <c r="R13" s="208">
        <f ca="1" t="shared" si="2"/>
        <v>10</v>
      </c>
      <c r="S13" s="208">
        <f ca="1" t="shared" si="2"/>
        <v>5</v>
      </c>
      <c r="X13" s="210"/>
    </row>
    <row r="14" spans="3:24" s="208" customFormat="1" ht="12.75" hidden="1">
      <c r="C14" s="208">
        <f ca="1" t="shared" si="1"/>
        <v>7</v>
      </c>
      <c r="D14" s="208">
        <f ca="1" t="shared" si="2"/>
        <v>35</v>
      </c>
      <c r="E14" s="208">
        <f ca="1" t="shared" si="2"/>
        <v>23</v>
      </c>
      <c r="F14" s="208">
        <f ca="1" t="shared" si="2"/>
        <v>34</v>
      </c>
      <c r="G14" s="208">
        <f ca="1" t="shared" si="2"/>
        <v>27</v>
      </c>
      <c r="H14" s="208">
        <f ca="1" t="shared" si="2"/>
        <v>7</v>
      </c>
      <c r="I14" s="208">
        <f ca="1" t="shared" si="2"/>
        <v>45</v>
      </c>
      <c r="J14" s="208">
        <f ca="1" t="shared" si="2"/>
        <v>13</v>
      </c>
      <c r="K14" s="209">
        <f ca="1" t="shared" si="2"/>
        <v>9</v>
      </c>
      <c r="L14" s="208">
        <f ca="1" t="shared" si="2"/>
        <v>38</v>
      </c>
      <c r="M14" s="208">
        <f ca="1" t="shared" si="2"/>
        <v>28</v>
      </c>
      <c r="N14" s="208">
        <f ca="1" t="shared" si="2"/>
        <v>15</v>
      </c>
      <c r="O14" s="208">
        <f ca="1" t="shared" si="2"/>
        <v>40</v>
      </c>
      <c r="P14" s="208">
        <f ca="1" t="shared" si="2"/>
        <v>34</v>
      </c>
      <c r="Q14" s="208">
        <f ca="1" t="shared" si="2"/>
        <v>26</v>
      </c>
      <c r="R14" s="208">
        <f ca="1" t="shared" si="2"/>
        <v>14</v>
      </c>
      <c r="S14" s="208">
        <f ca="1" t="shared" si="2"/>
        <v>16</v>
      </c>
      <c r="X14" s="210"/>
    </row>
    <row r="15" spans="3:24" s="208" customFormat="1" ht="12.75" hidden="1">
      <c r="C15" s="208">
        <f ca="1" t="shared" si="1"/>
        <v>6</v>
      </c>
      <c r="D15" s="208">
        <f ca="1" t="shared" si="2"/>
        <v>41</v>
      </c>
      <c r="E15" s="208">
        <f ca="1" t="shared" si="2"/>
        <v>35</v>
      </c>
      <c r="F15" s="208">
        <f ca="1" t="shared" si="2"/>
        <v>31</v>
      </c>
      <c r="G15" s="208">
        <f ca="1" t="shared" si="2"/>
        <v>6</v>
      </c>
      <c r="H15" s="208">
        <f ca="1" t="shared" si="2"/>
        <v>30</v>
      </c>
      <c r="I15" s="208">
        <f ca="1" t="shared" si="2"/>
        <v>41</v>
      </c>
      <c r="J15" s="208">
        <f ca="1" t="shared" si="2"/>
        <v>29</v>
      </c>
      <c r="K15" s="209">
        <f ca="1" t="shared" si="2"/>
        <v>30</v>
      </c>
      <c r="L15" s="208">
        <f ca="1" t="shared" si="2"/>
        <v>17</v>
      </c>
      <c r="M15" s="208">
        <f ca="1" t="shared" si="2"/>
        <v>41</v>
      </c>
      <c r="N15" s="208">
        <f ca="1" t="shared" si="2"/>
        <v>42</v>
      </c>
      <c r="O15" s="208">
        <f ca="1" t="shared" si="2"/>
        <v>36</v>
      </c>
      <c r="P15" s="208">
        <f ca="1" t="shared" si="2"/>
        <v>10</v>
      </c>
      <c r="Q15" s="208">
        <f ca="1" t="shared" si="2"/>
        <v>41</v>
      </c>
      <c r="R15" s="208">
        <f ca="1" t="shared" si="2"/>
        <v>9</v>
      </c>
      <c r="S15" s="208">
        <f ca="1" t="shared" si="2"/>
        <v>46</v>
      </c>
      <c r="X15" s="210"/>
    </row>
    <row r="16" spans="3:24" s="208" customFormat="1" ht="12.75" hidden="1">
      <c r="C16" s="208">
        <f ca="1" t="shared" si="1"/>
        <v>36</v>
      </c>
      <c r="D16" s="208">
        <f ca="1" t="shared" si="2"/>
        <v>21</v>
      </c>
      <c r="E16" s="208">
        <f ca="1" t="shared" si="2"/>
        <v>29</v>
      </c>
      <c r="F16" s="208">
        <f ca="1" t="shared" si="2"/>
        <v>6</v>
      </c>
      <c r="G16" s="208">
        <f ca="1" t="shared" si="2"/>
        <v>13</v>
      </c>
      <c r="H16" s="208">
        <f ca="1" t="shared" si="2"/>
        <v>32</v>
      </c>
      <c r="I16" s="208">
        <f ca="1" t="shared" si="2"/>
        <v>15</v>
      </c>
      <c r="J16" s="208">
        <f ca="1" t="shared" si="2"/>
        <v>2</v>
      </c>
      <c r="K16" s="209">
        <f ca="1" t="shared" si="2"/>
        <v>33</v>
      </c>
      <c r="L16" s="208">
        <f ca="1" t="shared" si="2"/>
        <v>34</v>
      </c>
      <c r="M16" s="208">
        <f ca="1" t="shared" si="2"/>
        <v>14</v>
      </c>
      <c r="N16" s="208">
        <f ca="1" t="shared" si="2"/>
        <v>2</v>
      </c>
      <c r="O16" s="208">
        <f ca="1" t="shared" si="2"/>
        <v>4</v>
      </c>
      <c r="P16" s="208">
        <f ca="1" t="shared" si="2"/>
        <v>31</v>
      </c>
      <c r="Q16" s="208">
        <f ca="1" t="shared" si="2"/>
        <v>17</v>
      </c>
      <c r="R16" s="208">
        <f ca="1" t="shared" si="2"/>
        <v>15</v>
      </c>
      <c r="S16" s="208">
        <f ca="1" t="shared" si="2"/>
        <v>4</v>
      </c>
      <c r="X16" s="210"/>
    </row>
    <row r="17" spans="3:24" s="208" customFormat="1" ht="12.75" hidden="1">
      <c r="C17" s="208">
        <f ca="1" t="shared" si="1"/>
        <v>2</v>
      </c>
      <c r="D17" s="208">
        <f ca="1" t="shared" si="2"/>
        <v>44</v>
      </c>
      <c r="E17" s="208">
        <f ca="1" t="shared" si="2"/>
        <v>38</v>
      </c>
      <c r="F17" s="208">
        <f ca="1" t="shared" si="2"/>
        <v>32</v>
      </c>
      <c r="G17" s="208">
        <f ca="1" t="shared" si="2"/>
        <v>2</v>
      </c>
      <c r="H17" s="208">
        <f ca="1" t="shared" si="2"/>
        <v>38</v>
      </c>
      <c r="I17" s="208">
        <f ca="1" t="shared" si="2"/>
        <v>31</v>
      </c>
      <c r="J17" s="208">
        <f ca="1" t="shared" si="2"/>
        <v>5</v>
      </c>
      <c r="K17" s="209">
        <f ca="1" t="shared" si="2"/>
        <v>24</v>
      </c>
      <c r="L17" s="208">
        <f ca="1" t="shared" si="2"/>
        <v>8</v>
      </c>
      <c r="M17" s="208">
        <f ca="1" t="shared" si="2"/>
        <v>26</v>
      </c>
      <c r="N17" s="208">
        <f ca="1" t="shared" si="2"/>
        <v>3</v>
      </c>
      <c r="O17" s="208">
        <f ca="1" t="shared" si="2"/>
        <v>26</v>
      </c>
      <c r="P17" s="208">
        <f ca="1" t="shared" si="2"/>
        <v>34</v>
      </c>
      <c r="Q17" s="208">
        <f ca="1" t="shared" si="2"/>
        <v>6</v>
      </c>
      <c r="R17" s="208">
        <f ca="1" t="shared" si="2"/>
        <v>6</v>
      </c>
      <c r="S17" s="208">
        <f ca="1" t="shared" si="2"/>
        <v>34</v>
      </c>
      <c r="X17" s="210"/>
    </row>
    <row r="18" spans="3:24" s="208" customFormat="1" ht="12.75" hidden="1">
      <c r="C18" s="208">
        <f ca="1" t="shared" si="1"/>
        <v>25</v>
      </c>
      <c r="D18" s="208">
        <f ca="1" t="shared" si="2"/>
        <v>2</v>
      </c>
      <c r="E18" s="208">
        <f ca="1" t="shared" si="2"/>
        <v>25</v>
      </c>
      <c r="F18" s="208">
        <f ca="1" t="shared" si="2"/>
        <v>23</v>
      </c>
      <c r="G18" s="208">
        <f ca="1" t="shared" si="2"/>
        <v>7</v>
      </c>
      <c r="H18" s="208">
        <f ca="1" t="shared" si="2"/>
        <v>13</v>
      </c>
      <c r="I18" s="208">
        <f ca="1" t="shared" si="2"/>
        <v>15</v>
      </c>
      <c r="J18" s="208">
        <f ca="1" t="shared" si="2"/>
        <v>22</v>
      </c>
      <c r="K18" s="209">
        <f ca="1" t="shared" si="2"/>
        <v>23</v>
      </c>
      <c r="L18" s="208">
        <f ca="1" t="shared" si="2"/>
        <v>27</v>
      </c>
      <c r="M18" s="208">
        <f ca="1" t="shared" si="2"/>
        <v>14</v>
      </c>
      <c r="N18" s="208">
        <f ca="1" t="shared" si="2"/>
        <v>29</v>
      </c>
      <c r="O18" s="208">
        <f ca="1" t="shared" si="2"/>
        <v>28</v>
      </c>
      <c r="P18" s="208">
        <f ca="1" t="shared" si="2"/>
        <v>22</v>
      </c>
      <c r="Q18" s="208">
        <f ca="1" t="shared" si="2"/>
        <v>36</v>
      </c>
      <c r="R18" s="208">
        <f ca="1" t="shared" si="2"/>
        <v>33</v>
      </c>
      <c r="S18" s="208">
        <f ca="1" t="shared" si="2"/>
        <v>9</v>
      </c>
      <c r="X18" s="210"/>
    </row>
    <row r="19" spans="3:24" s="208" customFormat="1" ht="12.75" hidden="1">
      <c r="C19" s="208">
        <f ca="1" t="shared" si="1"/>
        <v>13</v>
      </c>
      <c r="D19" s="208">
        <f ca="1" t="shared" si="2"/>
        <v>12</v>
      </c>
      <c r="E19" s="208">
        <f ca="1" t="shared" si="2"/>
        <v>7</v>
      </c>
      <c r="F19" s="208">
        <f ca="1" t="shared" si="2"/>
        <v>41</v>
      </c>
      <c r="G19" s="208">
        <f ca="1" t="shared" si="2"/>
        <v>39</v>
      </c>
      <c r="H19" s="208">
        <f ca="1" t="shared" si="2"/>
        <v>23</v>
      </c>
      <c r="I19" s="208">
        <f ca="1" t="shared" si="2"/>
        <v>44</v>
      </c>
      <c r="J19" s="208">
        <f ca="1" t="shared" si="2"/>
        <v>34</v>
      </c>
      <c r="K19" s="209">
        <f ca="1" t="shared" si="2"/>
        <v>44</v>
      </c>
      <c r="L19" s="208">
        <f ca="1" t="shared" si="2"/>
        <v>30</v>
      </c>
      <c r="M19" s="208">
        <f ca="1" t="shared" si="2"/>
        <v>26</v>
      </c>
      <c r="N19" s="208">
        <f ca="1" t="shared" si="2"/>
        <v>7</v>
      </c>
      <c r="O19" s="208">
        <f ca="1" t="shared" si="2"/>
        <v>39</v>
      </c>
      <c r="P19" s="208">
        <f ca="1" t="shared" si="2"/>
        <v>21</v>
      </c>
      <c r="Q19" s="208">
        <f ca="1" t="shared" si="2"/>
        <v>37</v>
      </c>
      <c r="R19" s="208">
        <f ca="1" t="shared" si="2"/>
        <v>29</v>
      </c>
      <c r="S19" s="208">
        <f ca="1" t="shared" si="2"/>
        <v>34</v>
      </c>
      <c r="X19" s="210"/>
    </row>
    <row r="20" spans="3:24" s="208" customFormat="1" ht="12.75" hidden="1">
      <c r="C20" s="208">
        <f ca="1" t="shared" si="1"/>
        <v>27</v>
      </c>
      <c r="D20" s="208">
        <f ca="1" t="shared" si="2"/>
        <v>15</v>
      </c>
      <c r="E20" s="208">
        <f ca="1" t="shared" si="2"/>
        <v>39</v>
      </c>
      <c r="F20" s="208">
        <f ca="1" t="shared" si="2"/>
        <v>45</v>
      </c>
      <c r="G20" s="208">
        <f ca="1" t="shared" si="2"/>
        <v>16</v>
      </c>
      <c r="H20" s="208">
        <f ca="1" t="shared" si="2"/>
        <v>46</v>
      </c>
      <c r="I20" s="208">
        <f ca="1" t="shared" si="2"/>
        <v>43</v>
      </c>
      <c r="J20" s="208">
        <f ca="1" t="shared" si="2"/>
        <v>14</v>
      </c>
      <c r="K20" s="209">
        <f ca="1" t="shared" si="2"/>
        <v>41</v>
      </c>
      <c r="L20" s="208">
        <f ca="1" t="shared" si="2"/>
        <v>22</v>
      </c>
      <c r="M20" s="208">
        <f ca="1" t="shared" si="2"/>
        <v>40</v>
      </c>
      <c r="N20" s="208">
        <f ca="1" t="shared" si="2"/>
        <v>20</v>
      </c>
      <c r="O20" s="208">
        <f ca="1" t="shared" si="2"/>
        <v>30</v>
      </c>
      <c r="P20" s="208">
        <f ca="1" t="shared" si="2"/>
        <v>21</v>
      </c>
      <c r="Q20" s="208">
        <f ca="1" t="shared" si="2"/>
        <v>35</v>
      </c>
      <c r="R20" s="208">
        <f ca="1" t="shared" si="2"/>
        <v>17</v>
      </c>
      <c r="S20" s="208">
        <f ca="1" t="shared" si="2"/>
        <v>12</v>
      </c>
      <c r="X20" s="210"/>
    </row>
    <row r="21" spans="3:24" s="208" customFormat="1" ht="12.75" hidden="1">
      <c r="C21" s="208">
        <f ca="1" t="shared" si="1"/>
        <v>3</v>
      </c>
      <c r="D21" s="208">
        <f ca="1" t="shared" si="2"/>
        <v>4</v>
      </c>
      <c r="E21" s="208">
        <f ca="1" t="shared" si="2"/>
        <v>32</v>
      </c>
      <c r="F21" s="208">
        <f ca="1" t="shared" si="2"/>
        <v>37</v>
      </c>
      <c r="G21" s="208">
        <f ca="1" t="shared" si="2"/>
        <v>35</v>
      </c>
      <c r="H21" s="208">
        <f ca="1" t="shared" si="2"/>
        <v>26</v>
      </c>
      <c r="I21" s="208">
        <f ca="1" t="shared" si="2"/>
        <v>42</v>
      </c>
      <c r="J21" s="208">
        <f ca="1" t="shared" si="2"/>
        <v>10</v>
      </c>
      <c r="K21" s="209">
        <f ca="1" t="shared" si="2"/>
        <v>30</v>
      </c>
      <c r="L21" s="208">
        <f ca="1" t="shared" si="2"/>
        <v>11</v>
      </c>
      <c r="M21" s="208">
        <f ca="1" t="shared" si="2"/>
        <v>43</v>
      </c>
      <c r="N21" s="208">
        <f ca="1" t="shared" si="2"/>
        <v>37</v>
      </c>
      <c r="O21" s="208">
        <f ca="1" t="shared" si="2"/>
        <v>33</v>
      </c>
      <c r="P21" s="208">
        <f ca="1" t="shared" si="2"/>
        <v>15</v>
      </c>
      <c r="Q21" s="208">
        <f ca="1" t="shared" si="2"/>
        <v>14</v>
      </c>
      <c r="R21" s="208">
        <f ca="1" t="shared" si="2"/>
        <v>1</v>
      </c>
      <c r="S21" s="208">
        <f ca="1" t="shared" si="2"/>
        <v>2</v>
      </c>
      <c r="X21" s="210"/>
    </row>
    <row r="22" spans="3:24" s="208" customFormat="1" ht="12.75" hidden="1">
      <c r="C22" s="208">
        <f ca="1" t="shared" si="1"/>
        <v>11</v>
      </c>
      <c r="D22" s="208">
        <f ca="1" t="shared" si="2"/>
        <v>28</v>
      </c>
      <c r="E22" s="208">
        <f ca="1" t="shared" si="2"/>
        <v>17</v>
      </c>
      <c r="F22" s="208">
        <f ca="1" t="shared" si="2"/>
        <v>41</v>
      </c>
      <c r="G22" s="208">
        <f ca="1" t="shared" si="2"/>
        <v>6</v>
      </c>
      <c r="H22" s="208">
        <f ca="1" t="shared" si="2"/>
        <v>35</v>
      </c>
      <c r="I22" s="208">
        <f ca="1" t="shared" si="2"/>
        <v>34</v>
      </c>
      <c r="J22" s="208">
        <f ca="1" t="shared" si="2"/>
        <v>17</v>
      </c>
      <c r="K22" s="209">
        <f ca="1" t="shared" si="2"/>
        <v>35</v>
      </c>
      <c r="L22" s="208">
        <f ca="1" t="shared" si="2"/>
        <v>16</v>
      </c>
      <c r="M22" s="208">
        <f ca="1" t="shared" si="2"/>
        <v>39</v>
      </c>
      <c r="N22" s="208">
        <f ca="1" t="shared" si="2"/>
        <v>22</v>
      </c>
      <c r="O22" s="208">
        <f ca="1" t="shared" si="2"/>
        <v>15</v>
      </c>
      <c r="P22" s="208">
        <f ca="1" t="shared" si="2"/>
        <v>28</v>
      </c>
      <c r="Q22" s="208">
        <f ca="1" t="shared" si="2"/>
        <v>5</v>
      </c>
      <c r="R22" s="208">
        <f ca="1" t="shared" si="2"/>
        <v>27</v>
      </c>
      <c r="S22" s="208">
        <f ca="1" t="shared" si="2"/>
        <v>28</v>
      </c>
      <c r="X22" s="210"/>
    </row>
    <row r="23" spans="3:24" s="208" customFormat="1" ht="12.75" hidden="1">
      <c r="C23" s="208">
        <f ca="1" t="shared" si="1"/>
        <v>7</v>
      </c>
      <c r="D23" s="208">
        <f ca="1" t="shared" si="2"/>
        <v>17</v>
      </c>
      <c r="E23" s="208">
        <f ca="1" t="shared" si="2"/>
        <v>26</v>
      </c>
      <c r="F23" s="208">
        <f ca="1" t="shared" si="2"/>
        <v>11</v>
      </c>
      <c r="G23" s="208">
        <f ca="1" t="shared" si="2"/>
        <v>31</v>
      </c>
      <c r="H23" s="208">
        <f ca="1" t="shared" si="2"/>
        <v>2</v>
      </c>
      <c r="I23" s="208">
        <f ca="1" t="shared" si="2"/>
        <v>39</v>
      </c>
      <c r="J23" s="208">
        <f ca="1" t="shared" si="2"/>
        <v>2</v>
      </c>
      <c r="K23" s="209">
        <f ca="1" t="shared" si="2"/>
        <v>45</v>
      </c>
      <c r="L23" s="208">
        <f ca="1" t="shared" si="2"/>
        <v>14</v>
      </c>
      <c r="M23" s="208">
        <f ca="1" t="shared" si="2"/>
        <v>19</v>
      </c>
      <c r="N23" s="208">
        <f ca="1" t="shared" si="2"/>
        <v>44</v>
      </c>
      <c r="O23" s="208">
        <f ca="1" t="shared" si="2"/>
        <v>30</v>
      </c>
      <c r="P23" s="208">
        <f ca="1" t="shared" si="2"/>
        <v>28</v>
      </c>
      <c r="Q23" s="208">
        <f ca="1" t="shared" si="2"/>
        <v>1</v>
      </c>
      <c r="R23" s="208">
        <f ca="1" t="shared" si="2"/>
        <v>8</v>
      </c>
      <c r="S23" s="208">
        <f ca="1" t="shared" si="2"/>
        <v>27</v>
      </c>
      <c r="X23" s="210"/>
    </row>
    <row r="24" spans="3:24" s="208" customFormat="1" ht="12.75" hidden="1">
      <c r="C24" s="208">
        <f ca="1" t="shared" si="1"/>
        <v>14</v>
      </c>
      <c r="D24" s="208">
        <f ca="1" t="shared" si="2"/>
        <v>13</v>
      </c>
      <c r="E24" s="208">
        <f ca="1" t="shared" si="2"/>
        <v>27</v>
      </c>
      <c r="F24" s="208">
        <f ca="1" t="shared" si="2"/>
        <v>10</v>
      </c>
      <c r="G24" s="208">
        <f ca="1" t="shared" si="2"/>
        <v>2</v>
      </c>
      <c r="H24" s="208">
        <f ca="1" t="shared" si="2"/>
        <v>5</v>
      </c>
      <c r="I24" s="208">
        <f ca="1" t="shared" si="2"/>
        <v>11</v>
      </c>
      <c r="J24" s="208">
        <f ca="1" t="shared" si="2"/>
        <v>34</v>
      </c>
      <c r="K24" s="209">
        <f ca="1" t="shared" si="2"/>
        <v>11</v>
      </c>
      <c r="L24" s="208">
        <f ca="1" t="shared" si="2"/>
        <v>19</v>
      </c>
      <c r="M24" s="208">
        <f ca="1" t="shared" si="2"/>
        <v>16</v>
      </c>
      <c r="N24" s="208">
        <f ca="1" t="shared" si="2"/>
        <v>8</v>
      </c>
      <c r="O24" s="208">
        <f ca="1" t="shared" si="2"/>
        <v>41</v>
      </c>
      <c r="P24" s="208">
        <f ca="1" t="shared" si="2"/>
        <v>20</v>
      </c>
      <c r="Q24" s="208">
        <f ca="1" t="shared" si="2"/>
        <v>42</v>
      </c>
      <c r="R24" s="208">
        <f ca="1" t="shared" si="2"/>
        <v>41</v>
      </c>
      <c r="S24" s="208">
        <f ca="1" t="shared" si="2"/>
        <v>25</v>
      </c>
      <c r="X24" s="210"/>
    </row>
    <row r="25" spans="3:24" s="208" customFormat="1" ht="12.75" hidden="1">
      <c r="C25" s="208">
        <f ca="1" t="shared" si="1"/>
        <v>33</v>
      </c>
      <c r="D25" s="208">
        <f ca="1" t="shared" si="2"/>
        <v>38</v>
      </c>
      <c r="E25" s="208">
        <f ca="1" t="shared" si="2"/>
        <v>30</v>
      </c>
      <c r="F25" s="208">
        <f ca="1" t="shared" si="2"/>
        <v>26</v>
      </c>
      <c r="G25" s="208">
        <f ca="1" t="shared" si="2"/>
        <v>43</v>
      </c>
      <c r="H25" s="208">
        <f ca="1" t="shared" si="2"/>
        <v>20</v>
      </c>
      <c r="I25" s="208">
        <f ca="1" t="shared" si="2"/>
        <v>33</v>
      </c>
      <c r="J25" s="208">
        <f ca="1" t="shared" si="2"/>
        <v>14</v>
      </c>
      <c r="K25" s="209">
        <f ca="1" t="shared" si="2"/>
        <v>11</v>
      </c>
      <c r="L25" s="208">
        <f ca="1" t="shared" si="2"/>
        <v>3</v>
      </c>
      <c r="M25" s="208">
        <f ca="1" t="shared" si="2"/>
        <v>14</v>
      </c>
      <c r="N25" s="208">
        <f ca="1" t="shared" si="2"/>
        <v>20</v>
      </c>
      <c r="O25" s="208">
        <f ca="1" t="shared" si="2"/>
        <v>17</v>
      </c>
      <c r="P25" s="208">
        <f ca="1" t="shared" si="2"/>
        <v>33</v>
      </c>
      <c r="Q25" s="208">
        <f ca="1" t="shared" si="2"/>
        <v>35</v>
      </c>
      <c r="R25" s="208">
        <f ca="1" t="shared" si="2"/>
        <v>5</v>
      </c>
      <c r="S25" s="208">
        <f ca="1" t="shared" si="2"/>
        <v>10</v>
      </c>
      <c r="X25" s="210"/>
    </row>
    <row r="26" spans="3:24" s="208" customFormat="1" ht="12.75" hidden="1">
      <c r="C26" s="208">
        <f ca="1" t="shared" si="1"/>
        <v>25</v>
      </c>
      <c r="D26" s="208">
        <f ca="1" t="shared" si="2"/>
        <v>12</v>
      </c>
      <c r="E26" s="208">
        <f ca="1" t="shared" si="2"/>
        <v>28</v>
      </c>
      <c r="F26" s="208">
        <f ca="1" t="shared" si="2"/>
        <v>35</v>
      </c>
      <c r="G26" s="208">
        <f ca="1" t="shared" si="2"/>
        <v>31</v>
      </c>
      <c r="H26" s="208">
        <f ca="1" t="shared" si="2"/>
        <v>45</v>
      </c>
      <c r="I26" s="208">
        <f ca="1">ROUND(RAND()*$B$11+1,0)</f>
        <v>28</v>
      </c>
      <c r="J26" s="208">
        <f ca="1" t="shared" si="2"/>
        <v>12</v>
      </c>
      <c r="K26" s="209">
        <f ca="1" t="shared" si="2"/>
        <v>46</v>
      </c>
      <c r="L26" s="208">
        <f ca="1" t="shared" si="2"/>
        <v>24</v>
      </c>
      <c r="M26" s="208">
        <f ca="1" t="shared" si="2"/>
        <v>21</v>
      </c>
      <c r="N26" s="208">
        <f ca="1" t="shared" si="2"/>
        <v>16</v>
      </c>
      <c r="O26" s="208">
        <f ca="1" t="shared" si="2"/>
        <v>43</v>
      </c>
      <c r="P26" s="208">
        <f ca="1" t="shared" si="2"/>
        <v>10</v>
      </c>
      <c r="Q26" s="208">
        <f ca="1" t="shared" si="2"/>
        <v>7</v>
      </c>
      <c r="R26" s="208">
        <f ca="1" t="shared" si="2"/>
        <v>8</v>
      </c>
      <c r="S26" s="208">
        <f ca="1" t="shared" si="2"/>
        <v>5</v>
      </c>
      <c r="X26" s="210"/>
    </row>
    <row r="27" spans="3:24" s="208" customFormat="1" ht="12.75" hidden="1">
      <c r="C27" s="208">
        <f ca="1" t="shared" si="1"/>
        <v>23</v>
      </c>
      <c r="D27" s="208">
        <f ca="1">ROUND(RAND()*$B$11+1,0)</f>
        <v>42</v>
      </c>
      <c r="E27" s="208">
        <f ca="1">ROUND(RAND()*$B$11+1,0)</f>
        <v>11</v>
      </c>
      <c r="F27" s="208">
        <f ca="1">ROUND(RAND()*$B$11+1,0)</f>
        <v>45</v>
      </c>
      <c r="G27" s="208">
        <f ca="1">ROUND(RAND()*$B$11+1,0)</f>
        <v>16</v>
      </c>
      <c r="H27" s="208">
        <f ca="1">ROUND(RAND()*$B$11+1,0)</f>
        <v>30</v>
      </c>
      <c r="I27" s="208">
        <f ca="1">ROUND(RAND()*$B$11+1,0)</f>
        <v>31</v>
      </c>
      <c r="J27" s="208">
        <f aca="true" ca="1" t="shared" si="3" ref="J27:S27">ROUND(RAND()*$B$11+1,0)</f>
        <v>6</v>
      </c>
      <c r="K27" s="209">
        <f ca="1" t="shared" si="3"/>
        <v>2</v>
      </c>
      <c r="L27" s="208">
        <f ca="1" t="shared" si="3"/>
        <v>12</v>
      </c>
      <c r="M27" s="208">
        <f ca="1" t="shared" si="3"/>
        <v>45</v>
      </c>
      <c r="N27" s="208">
        <f ca="1" t="shared" si="3"/>
        <v>27</v>
      </c>
      <c r="O27" s="208">
        <f ca="1" t="shared" si="3"/>
        <v>16</v>
      </c>
      <c r="P27" s="208">
        <f ca="1" t="shared" si="3"/>
        <v>3</v>
      </c>
      <c r="Q27" s="208">
        <f ca="1" t="shared" si="3"/>
        <v>13</v>
      </c>
      <c r="R27" s="208">
        <f ca="1" t="shared" si="3"/>
        <v>19</v>
      </c>
      <c r="S27" s="208">
        <f ca="1" t="shared" si="3"/>
        <v>4</v>
      </c>
      <c r="X27" s="210"/>
    </row>
    <row r="28" spans="3:24" s="208" customFormat="1" ht="12.75" hidden="1">
      <c r="C28" s="208">
        <f aca="true" ca="1" t="shared" si="4" ref="C28:S30">ROUND(RAND()*$B$11+1,0)</f>
        <v>5</v>
      </c>
      <c r="D28" s="208">
        <f ca="1" t="shared" si="4"/>
        <v>35</v>
      </c>
      <c r="E28" s="208">
        <f ca="1" t="shared" si="4"/>
        <v>3</v>
      </c>
      <c r="F28" s="208">
        <f ca="1" t="shared" si="4"/>
        <v>4</v>
      </c>
      <c r="G28" s="208">
        <f ca="1" t="shared" si="4"/>
        <v>36</v>
      </c>
      <c r="H28" s="208">
        <f ca="1" t="shared" si="4"/>
        <v>19</v>
      </c>
      <c r="I28" s="208">
        <f ca="1" t="shared" si="4"/>
        <v>44</v>
      </c>
      <c r="J28" s="208">
        <f ca="1" t="shared" si="4"/>
        <v>2</v>
      </c>
      <c r="K28" s="209">
        <f ca="1" t="shared" si="4"/>
        <v>24</v>
      </c>
      <c r="L28" s="208">
        <f ca="1" t="shared" si="4"/>
        <v>16</v>
      </c>
      <c r="M28" s="208">
        <f ca="1" t="shared" si="4"/>
        <v>11</v>
      </c>
      <c r="N28" s="208">
        <f ca="1" t="shared" si="4"/>
        <v>22</v>
      </c>
      <c r="O28" s="208">
        <f ca="1" t="shared" si="4"/>
        <v>27</v>
      </c>
      <c r="P28" s="208">
        <f ca="1" t="shared" si="4"/>
        <v>24</v>
      </c>
      <c r="Q28" s="208">
        <f ca="1" t="shared" si="4"/>
        <v>4</v>
      </c>
      <c r="R28" s="208">
        <f ca="1" t="shared" si="4"/>
        <v>21</v>
      </c>
      <c r="S28" s="208">
        <f ca="1" t="shared" si="4"/>
        <v>2</v>
      </c>
      <c r="X28" s="210"/>
    </row>
    <row r="29" spans="3:24" s="208" customFormat="1" ht="12.75" hidden="1">
      <c r="C29" s="208">
        <f ca="1" t="shared" si="4"/>
        <v>1</v>
      </c>
      <c r="D29" s="208">
        <f ca="1" t="shared" si="4"/>
        <v>7</v>
      </c>
      <c r="E29" s="208">
        <f ca="1" t="shared" si="4"/>
        <v>16</v>
      </c>
      <c r="F29" s="208">
        <f ca="1" t="shared" si="4"/>
        <v>4</v>
      </c>
      <c r="G29" s="208">
        <f ca="1" t="shared" si="4"/>
        <v>36</v>
      </c>
      <c r="H29" s="208">
        <f ca="1" t="shared" si="4"/>
        <v>20</v>
      </c>
      <c r="I29" s="208">
        <f ca="1" t="shared" si="4"/>
        <v>24</v>
      </c>
      <c r="J29" s="208">
        <f ca="1" t="shared" si="4"/>
        <v>17</v>
      </c>
      <c r="K29" s="209">
        <f ca="1" t="shared" si="4"/>
        <v>20</v>
      </c>
      <c r="L29" s="208">
        <f ca="1" t="shared" si="4"/>
        <v>25</v>
      </c>
      <c r="M29" s="208">
        <f ca="1" t="shared" si="4"/>
        <v>14</v>
      </c>
      <c r="N29" s="208">
        <f ca="1" t="shared" si="4"/>
        <v>7</v>
      </c>
      <c r="O29" s="208">
        <f ca="1" t="shared" si="4"/>
        <v>16</v>
      </c>
      <c r="P29" s="208">
        <f ca="1" t="shared" si="4"/>
        <v>40</v>
      </c>
      <c r="Q29" s="208">
        <f ca="1" t="shared" si="4"/>
        <v>25</v>
      </c>
      <c r="R29" s="208">
        <f ca="1" t="shared" si="4"/>
        <v>29</v>
      </c>
      <c r="S29" s="208">
        <f ca="1" t="shared" si="4"/>
        <v>17</v>
      </c>
      <c r="X29" s="210"/>
    </row>
    <row r="30" spans="3:24" s="208" customFormat="1" ht="13.5" hidden="1" thickBot="1">
      <c r="C30" s="208">
        <f ca="1" t="shared" si="4"/>
        <v>13</v>
      </c>
      <c r="D30" s="208">
        <f ca="1" t="shared" si="4"/>
        <v>11</v>
      </c>
      <c r="E30" s="208">
        <f ca="1" t="shared" si="4"/>
        <v>40</v>
      </c>
      <c r="F30" s="208">
        <f ca="1" t="shared" si="4"/>
        <v>37</v>
      </c>
      <c r="G30" s="208">
        <f ca="1" t="shared" si="4"/>
        <v>33</v>
      </c>
      <c r="H30" s="208">
        <f ca="1" t="shared" si="4"/>
        <v>6</v>
      </c>
      <c r="I30" s="208">
        <f ca="1" t="shared" si="4"/>
        <v>24</v>
      </c>
      <c r="J30" s="208">
        <f ca="1" t="shared" si="4"/>
        <v>18</v>
      </c>
      <c r="K30" s="209">
        <f ca="1" t="shared" si="4"/>
        <v>30</v>
      </c>
      <c r="L30" s="208">
        <f ca="1" t="shared" si="4"/>
        <v>37</v>
      </c>
      <c r="M30" s="208">
        <f ca="1" t="shared" si="4"/>
        <v>5</v>
      </c>
      <c r="N30" s="208">
        <f ca="1" t="shared" si="4"/>
        <v>20</v>
      </c>
      <c r="O30" s="208">
        <f ca="1" t="shared" si="4"/>
        <v>31</v>
      </c>
      <c r="P30" s="208">
        <f ca="1" t="shared" si="4"/>
        <v>11</v>
      </c>
      <c r="Q30" s="208">
        <f ca="1" t="shared" si="4"/>
        <v>9</v>
      </c>
      <c r="R30" s="208">
        <f ca="1" t="shared" si="4"/>
        <v>18</v>
      </c>
      <c r="S30" s="208">
        <f ca="1" t="shared" si="4"/>
        <v>7</v>
      </c>
      <c r="X30" s="210"/>
    </row>
    <row r="31" spans="3:22" ht="18" customHeight="1" thickBot="1">
      <c r="C31" s="214" t="s">
        <v>1542</v>
      </c>
      <c r="D31" s="215" t="s">
        <v>1543</v>
      </c>
      <c r="E31" s="216" t="s">
        <v>1544</v>
      </c>
      <c r="F31" s="217" t="s">
        <v>1545</v>
      </c>
      <c r="G31" s="315" t="s">
        <v>1604</v>
      </c>
      <c r="H31" s="315"/>
      <c r="I31" s="316"/>
      <c r="J31" s="218" t="s">
        <v>1549</v>
      </c>
      <c r="K31" s="219" t="s">
        <v>1525</v>
      </c>
      <c r="L31" s="214" t="s">
        <v>1605</v>
      </c>
      <c r="M31" s="220" t="s">
        <v>1606</v>
      </c>
      <c r="N31" s="220" t="s">
        <v>1607</v>
      </c>
      <c r="O31" s="219" t="s">
        <v>1608</v>
      </c>
      <c r="P31" s="214" t="s">
        <v>1553</v>
      </c>
      <c r="Q31" s="221" t="s">
        <v>1609</v>
      </c>
      <c r="R31" s="221" t="s">
        <v>1610</v>
      </c>
      <c r="S31" s="219" t="s">
        <v>1441</v>
      </c>
      <c r="T31" s="222" t="s">
        <v>1611</v>
      </c>
      <c r="U31" s="223" t="s">
        <v>1612</v>
      </c>
      <c r="V31" s="224" t="s">
        <v>1613</v>
      </c>
    </row>
    <row r="32" spans="1:23" ht="22.5" customHeight="1">
      <c r="A32" s="225">
        <v>1</v>
      </c>
      <c r="B32" s="225"/>
      <c r="C32" s="226">
        <f aca="true" t="shared" si="5" ref="C32:C49">IF(C11&gt;44,C$10,IF(C11&gt;42,C$9,IF(C11&gt;39,C$8,IF(C11&gt;35,C$7,IF(C11&gt;30,C$6,IF(C11&gt;24,C$5,IF(C11&gt;17,C$4,IF(C11&gt;9,C$3,C$2))))))))</f>
        <v>165</v>
      </c>
      <c r="D32" s="227">
        <f aca="true" t="shared" si="6" ref="D32:S33">IF(D11&gt;44,D$10,IF(D11&gt;42,D$9,IF(D11&gt;39,D$8,IF(D11&gt;35,D$7,IF(D11&gt;30,D$6,IF(D11&gt;24,D$5,IF(D11&gt;17,D$4,IF(D11&gt;9,D$3,D$2))))))))</f>
        <v>75</v>
      </c>
      <c r="E32" s="228" t="str">
        <f t="shared" si="6"/>
        <v>bruns</v>
      </c>
      <c r="F32" s="229" t="str">
        <f t="shared" si="6"/>
        <v>bleus </v>
      </c>
      <c r="G32" s="230" t="str">
        <f t="shared" si="6"/>
        <v>nerveux</v>
      </c>
      <c r="H32" s="230" t="str">
        <f aca="true" t="shared" si="7" ref="H32:I51">IF(H11&gt;44,H$10,IF(H11&gt;42,H$9,IF(H11&gt;39,H$8,IF(H11&gt;35,H$7,IF(H11&gt;30,H$6,IF(H11&gt;24,H$5,IF(H11&gt;17,H$4,IF(H11&gt;9,H$3,H$2))))))))</f>
        <v>bon</v>
      </c>
      <c r="I32" s="229" t="str">
        <f t="shared" si="7"/>
        <v>fier</v>
      </c>
      <c r="J32" s="227">
        <f t="shared" si="6"/>
        <v>2</v>
      </c>
      <c r="K32" s="231" t="str">
        <f t="shared" si="6"/>
        <v>-</v>
      </c>
      <c r="L32" s="232">
        <f t="shared" si="6"/>
        <v>0</v>
      </c>
      <c r="M32" s="233">
        <f t="shared" si="6"/>
        <v>0</v>
      </c>
      <c r="N32" s="227">
        <f t="shared" si="6"/>
        <v>5</v>
      </c>
      <c r="O32" s="234">
        <f t="shared" si="6"/>
        <v>5</v>
      </c>
      <c r="P32" s="226" t="str">
        <f t="shared" si="6"/>
        <v>épée</v>
      </c>
      <c r="Q32" s="227" t="str">
        <f t="shared" si="6"/>
        <v>lancé</v>
      </c>
      <c r="R32" s="227" t="str">
        <f t="shared" si="6"/>
        <v>-</v>
      </c>
      <c r="S32" s="231">
        <f t="shared" si="6"/>
        <v>1</v>
      </c>
      <c r="T32" s="235">
        <f>$J32+$L32</f>
        <v>2</v>
      </c>
      <c r="U32" s="236">
        <f>$J32+$M32</f>
        <v>2</v>
      </c>
      <c r="V32" s="231">
        <f>10+(O32*5)+L32+J32</f>
        <v>37</v>
      </c>
      <c r="W32" s="225"/>
    </row>
    <row r="33" spans="1:23" ht="22.5" customHeight="1">
      <c r="A33" s="225">
        <v>2</v>
      </c>
      <c r="B33" s="225"/>
      <c r="C33" s="237">
        <f t="shared" si="5"/>
        <v>165</v>
      </c>
      <c r="D33" s="225">
        <f t="shared" si="6"/>
        <v>65</v>
      </c>
      <c r="E33" s="238" t="str">
        <f>IF(E12&gt;44,E$10,IF(E12&gt;42,E$9,IF(E12&gt;39,E$8,IF(E12&gt;35,E$7,IF(E12&gt;30,E$6,IF(E12&gt;24,E$5,IF(E12&gt;17,E$4,IF(E12&gt;9,E$3,E$2))))))))</f>
        <v>roux</v>
      </c>
      <c r="F33" s="239" t="str">
        <f>IF(F12&gt;44,F$10,IF(F12&gt;42,F$9,IF(F12&gt;39,F$8,IF(F12&gt;35,F$7,IF(F12&gt;30,F$6,IF(F12&gt;24,F$5,IF(F12&gt;17,F$4,IF(F12&gt;9,F$3,F$2))))))))</f>
        <v>gris</v>
      </c>
      <c r="G33" s="240" t="str">
        <f>IF(G12&gt;44,G$10,IF(G12&gt;42,G$9,IF(G12&gt;39,G$8,IF(G12&gt;35,G$7,IF(G12&gt;30,G$6,IF(G12&gt;24,G$5,IF(G12&gt;17,G$4,IF(G12&gt;9,G$3,G$2))))))))</f>
        <v>pessimiste</v>
      </c>
      <c r="H33" s="240" t="str">
        <f t="shared" si="7"/>
        <v>indifférent</v>
      </c>
      <c r="I33" s="239" t="str">
        <f t="shared" si="7"/>
        <v>fier</v>
      </c>
      <c r="J33" s="225">
        <f t="shared" si="6"/>
        <v>6</v>
      </c>
      <c r="K33" s="241" t="str">
        <f t="shared" si="6"/>
        <v>-</v>
      </c>
      <c r="L33" s="242">
        <f t="shared" si="6"/>
        <v>3</v>
      </c>
      <c r="M33" s="243">
        <f t="shared" si="6"/>
        <v>0</v>
      </c>
      <c r="N33" s="225">
        <f t="shared" si="6"/>
        <v>-1</v>
      </c>
      <c r="O33" s="244">
        <f t="shared" si="6"/>
        <v>3</v>
      </c>
      <c r="P33" s="237" t="str">
        <f t="shared" si="6"/>
        <v>pique</v>
      </c>
      <c r="Q33" s="225" t="str">
        <f t="shared" si="6"/>
        <v>dague</v>
      </c>
      <c r="R33" s="225" t="str">
        <f t="shared" si="6"/>
        <v>-</v>
      </c>
      <c r="S33" s="241">
        <f t="shared" si="6"/>
        <v>5</v>
      </c>
      <c r="T33" s="245">
        <f aca="true" t="shared" si="8" ref="T33:T51">$J33+$L33</f>
        <v>9</v>
      </c>
      <c r="U33" s="246">
        <f aca="true" t="shared" si="9" ref="U33:U51">$J33+$M33</f>
        <v>6</v>
      </c>
      <c r="V33" s="241">
        <f aca="true" t="shared" si="10" ref="V33:V51">10+(O33*5)+L33+J33</f>
        <v>34</v>
      </c>
      <c r="W33" s="225"/>
    </row>
    <row r="34" spans="1:23" ht="22.5" customHeight="1">
      <c r="A34" s="225">
        <v>3</v>
      </c>
      <c r="B34" s="225"/>
      <c r="C34" s="237">
        <f t="shared" si="5"/>
        <v>190</v>
      </c>
      <c r="D34" s="225">
        <f aca="true" t="shared" si="11" ref="D34:S34">IF(D13&gt;44,D$10,IF(D13&gt;42,D$9,IF(D13&gt;39,D$8,IF(D13&gt;35,D$7,IF(D13&gt;30,D$6,IF(D13&gt;24,D$5,IF(D13&gt;17,D$4,IF(D13&gt;9,D$3,D$2))))))))</f>
        <v>60</v>
      </c>
      <c r="E34" s="238" t="str">
        <f t="shared" si="11"/>
        <v>bruns</v>
      </c>
      <c r="F34" s="239" t="str">
        <f t="shared" si="11"/>
        <v>gris</v>
      </c>
      <c r="G34" s="240" t="str">
        <f t="shared" si="11"/>
        <v>timide</v>
      </c>
      <c r="H34" s="240" t="str">
        <f t="shared" si="7"/>
        <v>bon</v>
      </c>
      <c r="I34" s="239" t="str">
        <f t="shared" si="7"/>
        <v>hautain</v>
      </c>
      <c r="J34" s="225">
        <f t="shared" si="11"/>
        <v>6</v>
      </c>
      <c r="K34" s="241" t="str">
        <f t="shared" si="11"/>
        <v>-</v>
      </c>
      <c r="L34" s="242">
        <f t="shared" si="11"/>
        <v>2</v>
      </c>
      <c r="M34" s="243">
        <f t="shared" si="11"/>
        <v>5</v>
      </c>
      <c r="N34" s="225">
        <f t="shared" si="11"/>
        <v>2</v>
      </c>
      <c r="O34" s="244">
        <f t="shared" si="11"/>
        <v>0</v>
      </c>
      <c r="P34" s="237" t="str">
        <f t="shared" si="11"/>
        <v>hache</v>
      </c>
      <c r="Q34" s="225" t="str">
        <f t="shared" si="11"/>
        <v>-</v>
      </c>
      <c r="R34" s="225" t="str">
        <f t="shared" si="11"/>
        <v>-</v>
      </c>
      <c r="S34" s="241">
        <f t="shared" si="11"/>
        <v>3</v>
      </c>
      <c r="T34" s="245">
        <f t="shared" si="8"/>
        <v>8</v>
      </c>
      <c r="U34" s="246">
        <f t="shared" si="9"/>
        <v>11</v>
      </c>
      <c r="V34" s="241">
        <f t="shared" si="10"/>
        <v>18</v>
      </c>
      <c r="W34" s="225"/>
    </row>
    <row r="35" spans="1:23" ht="22.5" customHeight="1">
      <c r="A35" s="225">
        <v>4</v>
      </c>
      <c r="B35" s="225"/>
      <c r="C35" s="237">
        <f t="shared" si="5"/>
        <v>170</v>
      </c>
      <c r="D35" s="225">
        <f aca="true" t="shared" si="12" ref="D35:S35">IF(D14&gt;44,D$10,IF(D14&gt;42,D$9,IF(D14&gt;39,D$8,IF(D14&gt;35,D$7,IF(D14&gt;30,D$6,IF(D14&gt;24,D$5,IF(D14&gt;17,D$4,IF(D14&gt;9,D$3,D$2))))))))</f>
        <v>75</v>
      </c>
      <c r="E35" s="238" t="str">
        <f t="shared" si="12"/>
        <v>blonds</v>
      </c>
      <c r="F35" s="239" t="str">
        <f t="shared" si="12"/>
        <v>verts</v>
      </c>
      <c r="G35" s="240" t="str">
        <f t="shared" si="12"/>
        <v>téméraire</v>
      </c>
      <c r="H35" s="240" t="str">
        <f t="shared" si="7"/>
        <v>égocentrique</v>
      </c>
      <c r="I35" s="239" t="str">
        <f t="shared" si="7"/>
        <v>grossier</v>
      </c>
      <c r="J35" s="225">
        <f t="shared" si="12"/>
        <v>2</v>
      </c>
      <c r="K35" s="241" t="str">
        <f t="shared" si="12"/>
        <v>-</v>
      </c>
      <c r="L35" s="242">
        <f t="shared" si="12"/>
        <v>5</v>
      </c>
      <c r="M35" s="243">
        <f t="shared" si="12"/>
        <v>3</v>
      </c>
      <c r="N35" s="225">
        <f t="shared" si="12"/>
        <v>1</v>
      </c>
      <c r="O35" s="244">
        <f t="shared" si="12"/>
        <v>6</v>
      </c>
      <c r="P35" s="237" t="str">
        <f t="shared" si="12"/>
        <v>hache</v>
      </c>
      <c r="Q35" s="225" t="str">
        <f t="shared" si="12"/>
        <v>arc</v>
      </c>
      <c r="R35" s="225" t="str">
        <f t="shared" si="12"/>
        <v>-</v>
      </c>
      <c r="S35" s="241">
        <f t="shared" si="12"/>
        <v>4</v>
      </c>
      <c r="T35" s="245">
        <f t="shared" si="8"/>
        <v>7</v>
      </c>
      <c r="U35" s="246">
        <f t="shared" si="9"/>
        <v>5</v>
      </c>
      <c r="V35" s="241">
        <f t="shared" si="10"/>
        <v>47</v>
      </c>
      <c r="W35" s="225"/>
    </row>
    <row r="36" spans="1:23" ht="22.5" customHeight="1">
      <c r="A36" s="225">
        <v>5</v>
      </c>
      <c r="B36" s="225"/>
      <c r="C36" s="237">
        <f t="shared" si="5"/>
        <v>170</v>
      </c>
      <c r="D36" s="225">
        <f aca="true" t="shared" si="13" ref="D36:S36">IF(D15&gt;44,D$10,IF(D15&gt;42,D$9,IF(D15&gt;39,D$8,IF(D15&gt;35,D$7,IF(D15&gt;30,D$6,IF(D15&gt;24,D$5,IF(D15&gt;17,D$4,IF(D15&gt;9,D$3,D$2))))))))</f>
        <v>80</v>
      </c>
      <c r="E36" s="238" t="str">
        <f t="shared" si="13"/>
        <v>longs</v>
      </c>
      <c r="F36" s="239" t="str">
        <f t="shared" si="13"/>
        <v>verts</v>
      </c>
      <c r="G36" s="240" t="str">
        <f t="shared" si="13"/>
        <v>pessimiste</v>
      </c>
      <c r="H36" s="240" t="str">
        <f t="shared" si="7"/>
        <v>bon</v>
      </c>
      <c r="I36" s="239" t="str">
        <f t="shared" si="7"/>
        <v>cupide</v>
      </c>
      <c r="J36" s="225">
        <f t="shared" si="13"/>
        <v>1</v>
      </c>
      <c r="K36" s="241" t="str">
        <f t="shared" si="13"/>
        <v>-</v>
      </c>
      <c r="L36" s="242">
        <f t="shared" si="13"/>
        <v>0</v>
      </c>
      <c r="M36" s="243">
        <f t="shared" si="13"/>
        <v>-1</v>
      </c>
      <c r="N36" s="225">
        <f t="shared" si="13"/>
        <v>5</v>
      </c>
      <c r="O36" s="244">
        <f t="shared" si="13"/>
        <v>5</v>
      </c>
      <c r="P36" s="237" t="str">
        <f t="shared" si="13"/>
        <v>pique</v>
      </c>
      <c r="Q36" s="225" t="str">
        <f t="shared" si="13"/>
        <v>javelot</v>
      </c>
      <c r="R36" s="225" t="str">
        <f t="shared" si="13"/>
        <v>-</v>
      </c>
      <c r="S36" s="241" t="str">
        <f t="shared" si="13"/>
        <v>8+</v>
      </c>
      <c r="T36" s="245">
        <f t="shared" si="8"/>
        <v>1</v>
      </c>
      <c r="U36" s="246">
        <f t="shared" si="9"/>
        <v>0</v>
      </c>
      <c r="V36" s="241">
        <f t="shared" si="10"/>
        <v>36</v>
      </c>
      <c r="W36" s="225"/>
    </row>
    <row r="37" spans="1:23" ht="22.5" customHeight="1">
      <c r="A37" s="225">
        <v>6</v>
      </c>
      <c r="B37" s="225"/>
      <c r="C37" s="237" t="str">
        <f t="shared" si="5"/>
        <v>185+</v>
      </c>
      <c r="D37" s="225">
        <f aca="true" t="shared" si="14" ref="D37:S37">IF(D16&gt;44,D$10,IF(D16&gt;42,D$9,IF(D16&gt;39,D$8,IF(D16&gt;35,D$7,IF(D16&gt;30,D$6,IF(D16&gt;24,D$5,IF(D16&gt;17,D$4,IF(D16&gt;9,D$3,D$2))))))))</f>
        <v>70</v>
      </c>
      <c r="E37" s="238" t="str">
        <f t="shared" si="14"/>
        <v>noirs</v>
      </c>
      <c r="F37" s="239" t="str">
        <f t="shared" si="14"/>
        <v>bruns</v>
      </c>
      <c r="G37" s="240" t="str">
        <f t="shared" si="14"/>
        <v>nerveux</v>
      </c>
      <c r="H37" s="240" t="str">
        <f t="shared" si="7"/>
        <v>tolérant</v>
      </c>
      <c r="I37" s="239" t="str">
        <f t="shared" si="7"/>
        <v>hautain</v>
      </c>
      <c r="J37" s="225">
        <f t="shared" si="14"/>
        <v>3</v>
      </c>
      <c r="K37" s="241" t="str">
        <f t="shared" si="14"/>
        <v>-</v>
      </c>
      <c r="L37" s="242">
        <f t="shared" si="14"/>
        <v>4</v>
      </c>
      <c r="M37" s="243">
        <f t="shared" si="14"/>
        <v>1</v>
      </c>
      <c r="N37" s="225">
        <f t="shared" si="14"/>
        <v>0</v>
      </c>
      <c r="O37" s="244">
        <f t="shared" si="14"/>
        <v>1</v>
      </c>
      <c r="P37" s="237" t="str">
        <f t="shared" si="14"/>
        <v>hache</v>
      </c>
      <c r="Q37" s="225" t="str">
        <f t="shared" si="14"/>
        <v>-</v>
      </c>
      <c r="R37" s="225" t="str">
        <f t="shared" si="14"/>
        <v>-</v>
      </c>
      <c r="S37" s="241">
        <f t="shared" si="14"/>
        <v>3</v>
      </c>
      <c r="T37" s="245">
        <f t="shared" si="8"/>
        <v>7</v>
      </c>
      <c r="U37" s="246">
        <f t="shared" si="9"/>
        <v>4</v>
      </c>
      <c r="V37" s="241">
        <f t="shared" si="10"/>
        <v>22</v>
      </c>
      <c r="W37" s="225"/>
    </row>
    <row r="38" spans="1:23" ht="22.5" customHeight="1">
      <c r="A38" s="225">
        <v>7</v>
      </c>
      <c r="B38" s="225"/>
      <c r="C38" s="237">
        <f t="shared" si="5"/>
        <v>170</v>
      </c>
      <c r="D38" s="225" t="str">
        <f aca="true" t="shared" si="15" ref="D38:S38">IF(D17&gt;44,D$10,IF(D17&gt;42,D$9,IF(D17&gt;39,D$8,IF(D17&gt;35,D$7,IF(D17&gt;30,D$6,IF(D17&gt;24,D$5,IF(D17&gt;17,D$4,IF(D17&gt;9,D$3,D$2))))))))</f>
        <v>&lt;45</v>
      </c>
      <c r="E38" s="238" t="str">
        <f t="shared" si="15"/>
        <v>roux</v>
      </c>
      <c r="F38" s="239" t="str">
        <f t="shared" si="15"/>
        <v>verts</v>
      </c>
      <c r="G38" s="240" t="str">
        <f t="shared" si="15"/>
        <v>pessimiste</v>
      </c>
      <c r="H38" s="240" t="str">
        <f t="shared" si="7"/>
        <v>arrogant</v>
      </c>
      <c r="I38" s="239" t="str">
        <f t="shared" si="7"/>
        <v>généreux</v>
      </c>
      <c r="J38" s="225">
        <f t="shared" si="15"/>
        <v>3</v>
      </c>
      <c r="K38" s="241" t="str">
        <f t="shared" si="15"/>
        <v>-</v>
      </c>
      <c r="L38" s="242">
        <f t="shared" si="15"/>
        <v>1</v>
      </c>
      <c r="M38" s="243">
        <f t="shared" si="15"/>
        <v>3</v>
      </c>
      <c r="N38" s="225">
        <f t="shared" si="15"/>
        <v>0</v>
      </c>
      <c r="O38" s="244">
        <f t="shared" si="15"/>
        <v>3</v>
      </c>
      <c r="P38" s="237" t="str">
        <f t="shared" si="15"/>
        <v>hache</v>
      </c>
      <c r="Q38" s="225" t="str">
        <f t="shared" si="15"/>
        <v>-</v>
      </c>
      <c r="R38" s="225" t="str">
        <f t="shared" si="15"/>
        <v>-</v>
      </c>
      <c r="S38" s="241">
        <f t="shared" si="15"/>
        <v>5</v>
      </c>
      <c r="T38" s="245">
        <f t="shared" si="8"/>
        <v>4</v>
      </c>
      <c r="U38" s="246">
        <f t="shared" si="9"/>
        <v>6</v>
      </c>
      <c r="V38" s="241">
        <f t="shared" si="10"/>
        <v>29</v>
      </c>
      <c r="W38" s="225"/>
    </row>
    <row r="39" spans="1:23" ht="22.5" customHeight="1">
      <c r="A39" s="225">
        <v>8</v>
      </c>
      <c r="B39" s="225"/>
      <c r="C39" s="237">
        <f t="shared" si="5"/>
        <v>180</v>
      </c>
      <c r="D39" s="225">
        <f aca="true" t="shared" si="16" ref="D39:S39">IF(D18&gt;44,D$10,IF(D18&gt;42,D$9,IF(D18&gt;39,D$8,IF(D18&gt;35,D$7,IF(D18&gt;30,D$6,IF(D18&gt;24,D$5,IF(D18&gt;17,D$4,IF(D18&gt;9,D$3,D$2))))))))</f>
        <v>65</v>
      </c>
      <c r="E39" s="238" t="str">
        <f t="shared" si="16"/>
        <v>noirs</v>
      </c>
      <c r="F39" s="239" t="str">
        <f t="shared" si="16"/>
        <v>bleus </v>
      </c>
      <c r="G39" s="240" t="str">
        <f t="shared" si="16"/>
        <v>pessimiste</v>
      </c>
      <c r="H39" s="240" t="str">
        <f t="shared" si="7"/>
        <v>indifférent</v>
      </c>
      <c r="I39" s="239" t="str">
        <f t="shared" si="7"/>
        <v>hautain</v>
      </c>
      <c r="J39" s="225">
        <f t="shared" si="16"/>
        <v>4</v>
      </c>
      <c r="K39" s="241" t="str">
        <f t="shared" si="16"/>
        <v>-</v>
      </c>
      <c r="L39" s="242">
        <f t="shared" si="16"/>
        <v>3</v>
      </c>
      <c r="M39" s="243">
        <f t="shared" si="16"/>
        <v>1</v>
      </c>
      <c r="N39" s="225">
        <f t="shared" si="16"/>
        <v>3</v>
      </c>
      <c r="O39" s="244">
        <f t="shared" si="16"/>
        <v>3</v>
      </c>
      <c r="P39" s="237" t="str">
        <f t="shared" si="16"/>
        <v>dague</v>
      </c>
      <c r="Q39" s="225" t="str">
        <f t="shared" si="16"/>
        <v>fronde</v>
      </c>
      <c r="R39" s="225" t="str">
        <f t="shared" si="16"/>
        <v>dague</v>
      </c>
      <c r="S39" s="241">
        <f t="shared" si="16"/>
        <v>3</v>
      </c>
      <c r="T39" s="245">
        <f t="shared" si="8"/>
        <v>7</v>
      </c>
      <c r="U39" s="246">
        <f t="shared" si="9"/>
        <v>5</v>
      </c>
      <c r="V39" s="241">
        <f t="shared" si="10"/>
        <v>32</v>
      </c>
      <c r="W39" s="225"/>
    </row>
    <row r="40" spans="1:23" ht="22.5" customHeight="1">
      <c r="A40" s="225">
        <v>9</v>
      </c>
      <c r="B40" s="225"/>
      <c r="C40" s="237">
        <f t="shared" si="5"/>
        <v>175</v>
      </c>
      <c r="D40" s="225">
        <f aca="true" t="shared" si="17" ref="D40:S40">IF(D19&gt;44,D$10,IF(D19&gt;42,D$9,IF(D19&gt;39,D$8,IF(D19&gt;35,D$7,IF(D19&gt;30,D$6,IF(D19&gt;24,D$5,IF(D19&gt;17,D$4,IF(D19&gt;9,D$3,D$2))))))))</f>
        <v>60</v>
      </c>
      <c r="E40" s="238" t="str">
        <f t="shared" si="17"/>
        <v>bruns</v>
      </c>
      <c r="F40" s="239" t="str">
        <f t="shared" si="17"/>
        <v>gris</v>
      </c>
      <c r="G40" s="240" t="str">
        <f t="shared" si="17"/>
        <v>couard</v>
      </c>
      <c r="H40" s="240" t="str">
        <f t="shared" si="7"/>
        <v>joueur</v>
      </c>
      <c r="I40" s="239" t="str">
        <f t="shared" si="7"/>
        <v>dévoué</v>
      </c>
      <c r="J40" s="225">
        <f t="shared" si="17"/>
        <v>5</v>
      </c>
      <c r="K40" s="241" t="str">
        <f t="shared" si="17"/>
        <v>-</v>
      </c>
      <c r="L40" s="242">
        <f t="shared" si="17"/>
        <v>3</v>
      </c>
      <c r="M40" s="243">
        <f t="shared" si="17"/>
        <v>3</v>
      </c>
      <c r="N40" s="225">
        <f t="shared" si="17"/>
        <v>0</v>
      </c>
      <c r="O40" s="244">
        <f t="shared" si="17"/>
        <v>5</v>
      </c>
      <c r="P40" s="237" t="str">
        <f t="shared" si="17"/>
        <v>dague</v>
      </c>
      <c r="Q40" s="225" t="str">
        <f t="shared" si="17"/>
        <v>fronde</v>
      </c>
      <c r="R40" s="225" t="str">
        <f t="shared" si="17"/>
        <v>-</v>
      </c>
      <c r="S40" s="241">
        <f t="shared" si="17"/>
        <v>5</v>
      </c>
      <c r="T40" s="245">
        <f t="shared" si="8"/>
        <v>8</v>
      </c>
      <c r="U40" s="246">
        <f t="shared" si="9"/>
        <v>8</v>
      </c>
      <c r="V40" s="241">
        <f t="shared" si="10"/>
        <v>43</v>
      </c>
      <c r="W40" s="225"/>
    </row>
    <row r="41" spans="1:23" ht="22.5" customHeight="1">
      <c r="A41" s="225">
        <v>10</v>
      </c>
      <c r="B41" s="225"/>
      <c r="C41" s="237">
        <f t="shared" si="5"/>
        <v>180</v>
      </c>
      <c r="D41" s="225">
        <f aca="true" t="shared" si="18" ref="D41:G49">IF(D20&gt;44,D$10,IF(D20&gt;42,D$9,IF(D20&gt;39,D$8,IF(D20&gt;35,D$7,IF(D20&gt;30,D$6,IF(D20&gt;24,D$5,IF(D20&gt;17,D$4,IF(D20&gt;9,D$3,D$2))))))))</f>
        <v>60</v>
      </c>
      <c r="E41" s="238" t="str">
        <f t="shared" si="18"/>
        <v>roux</v>
      </c>
      <c r="F41" s="239" t="str">
        <f t="shared" si="18"/>
        <v>spécial</v>
      </c>
      <c r="G41" s="240" t="str">
        <f t="shared" si="18"/>
        <v>nerveux</v>
      </c>
      <c r="H41" s="240" t="str">
        <f t="shared" si="7"/>
        <v>menteur</v>
      </c>
      <c r="I41" s="239" t="str">
        <f t="shared" si="7"/>
        <v>dévoué</v>
      </c>
      <c r="J41" s="225">
        <f aca="true" t="shared" si="19" ref="J41:S41">IF(J20&gt;44,J$10,IF(J20&gt;42,J$9,IF(J20&gt;39,J$8,IF(J20&gt;35,J$7,IF(J20&gt;30,J$6,IF(J20&gt;24,J$5,IF(J20&gt;17,J$4,IF(J20&gt;9,J$3,J$2))))))))</f>
        <v>2</v>
      </c>
      <c r="K41" s="241" t="str">
        <f t="shared" si="19"/>
        <v>-</v>
      </c>
      <c r="L41" s="242">
        <f t="shared" si="19"/>
        <v>2</v>
      </c>
      <c r="M41" s="243">
        <f t="shared" si="19"/>
        <v>-1</v>
      </c>
      <c r="N41" s="225">
        <f t="shared" si="19"/>
        <v>2</v>
      </c>
      <c r="O41" s="244">
        <f t="shared" si="19"/>
        <v>3</v>
      </c>
      <c r="P41" s="237" t="str">
        <f t="shared" si="19"/>
        <v>dague</v>
      </c>
      <c r="Q41" s="225" t="str">
        <f t="shared" si="19"/>
        <v>lancé</v>
      </c>
      <c r="R41" s="225" t="str">
        <f t="shared" si="19"/>
        <v>-</v>
      </c>
      <c r="S41" s="241">
        <f t="shared" si="19"/>
        <v>4</v>
      </c>
      <c r="T41" s="245">
        <f t="shared" si="8"/>
        <v>4</v>
      </c>
      <c r="U41" s="246">
        <f t="shared" si="9"/>
        <v>1</v>
      </c>
      <c r="V41" s="241">
        <f t="shared" si="10"/>
        <v>29</v>
      </c>
      <c r="W41" s="225"/>
    </row>
    <row r="42" spans="1:23" ht="22.5" customHeight="1">
      <c r="A42" s="225">
        <v>11</v>
      </c>
      <c r="B42" s="225"/>
      <c r="C42" s="237">
        <f t="shared" si="5"/>
        <v>170</v>
      </c>
      <c r="D42" s="225">
        <f t="shared" si="18"/>
        <v>65</v>
      </c>
      <c r="E42" s="238" t="str">
        <f t="shared" si="18"/>
        <v>longs</v>
      </c>
      <c r="F42" s="239" t="str">
        <f t="shared" si="18"/>
        <v>brun-</v>
      </c>
      <c r="G42" s="240" t="str">
        <f t="shared" si="18"/>
        <v>courageux</v>
      </c>
      <c r="H42" s="240" t="str">
        <f t="shared" si="7"/>
        <v>bon</v>
      </c>
      <c r="I42" s="239" t="str">
        <f t="shared" si="7"/>
        <v>cupide</v>
      </c>
      <c r="J42" s="225">
        <f aca="true" t="shared" si="20" ref="J42:S42">IF(J21&gt;44,J$10,IF(J21&gt;42,J$9,IF(J21&gt;39,J$8,IF(J21&gt;35,J$7,IF(J21&gt;30,J$6,IF(J21&gt;24,J$5,IF(J21&gt;17,J$4,IF(J21&gt;9,J$3,J$2))))))))</f>
        <v>2</v>
      </c>
      <c r="K42" s="241" t="str">
        <f t="shared" si="20"/>
        <v>-</v>
      </c>
      <c r="L42" s="242">
        <f t="shared" si="20"/>
        <v>0</v>
      </c>
      <c r="M42" s="243">
        <f t="shared" si="20"/>
        <v>6</v>
      </c>
      <c r="N42" s="225">
        <f t="shared" si="20"/>
        <v>-1</v>
      </c>
      <c r="O42" s="244">
        <f t="shared" si="20"/>
        <v>4</v>
      </c>
      <c r="P42" s="237" t="str">
        <f t="shared" si="20"/>
        <v>pique</v>
      </c>
      <c r="Q42" s="225" t="str">
        <f t="shared" si="20"/>
        <v>-</v>
      </c>
      <c r="R42" s="225" t="str">
        <f t="shared" si="20"/>
        <v>-</v>
      </c>
      <c r="S42" s="241">
        <f t="shared" si="20"/>
        <v>3</v>
      </c>
      <c r="T42" s="245">
        <f t="shared" si="8"/>
        <v>2</v>
      </c>
      <c r="U42" s="246">
        <f t="shared" si="9"/>
        <v>8</v>
      </c>
      <c r="V42" s="241">
        <f t="shared" si="10"/>
        <v>32</v>
      </c>
      <c r="W42" s="225"/>
    </row>
    <row r="43" spans="1:23" ht="22.5" customHeight="1">
      <c r="A43" s="225">
        <v>12</v>
      </c>
      <c r="B43" s="225"/>
      <c r="C43" s="237">
        <f t="shared" si="5"/>
        <v>175</v>
      </c>
      <c r="D43" s="225">
        <f t="shared" si="18"/>
        <v>55</v>
      </c>
      <c r="E43" s="238" t="str">
        <f t="shared" si="18"/>
        <v>châtains</v>
      </c>
      <c r="F43" s="239" t="str">
        <f t="shared" si="18"/>
        <v>gris</v>
      </c>
      <c r="G43" s="240" t="str">
        <f t="shared" si="18"/>
        <v>pessimiste</v>
      </c>
      <c r="H43" s="240" t="str">
        <f t="shared" si="7"/>
        <v>tolérant</v>
      </c>
      <c r="I43" s="239" t="str">
        <f t="shared" si="7"/>
        <v>généreux</v>
      </c>
      <c r="J43" s="225">
        <f aca="true" t="shared" si="21" ref="J43:S43">IF(J22&gt;44,J$10,IF(J22&gt;42,J$9,IF(J22&gt;39,J$8,IF(J22&gt;35,J$7,IF(J22&gt;30,J$6,IF(J22&gt;24,J$5,IF(J22&gt;17,J$4,IF(J22&gt;9,J$3,J$2))))))))</f>
        <v>2</v>
      </c>
      <c r="K43" s="241" t="str">
        <f t="shared" si="21"/>
        <v>-</v>
      </c>
      <c r="L43" s="242">
        <f t="shared" si="21"/>
        <v>0</v>
      </c>
      <c r="M43" s="243">
        <f t="shared" si="21"/>
        <v>5</v>
      </c>
      <c r="N43" s="225">
        <f t="shared" si="21"/>
        <v>2</v>
      </c>
      <c r="O43" s="244">
        <f t="shared" si="21"/>
        <v>0</v>
      </c>
      <c r="P43" s="237" t="str">
        <f t="shared" si="21"/>
        <v>masse</v>
      </c>
      <c r="Q43" s="225" t="str">
        <f t="shared" si="21"/>
        <v>-</v>
      </c>
      <c r="R43" s="225" t="str">
        <f t="shared" si="21"/>
        <v>-</v>
      </c>
      <c r="S43" s="241">
        <f t="shared" si="21"/>
        <v>1</v>
      </c>
      <c r="T43" s="245">
        <f t="shared" si="8"/>
        <v>2</v>
      </c>
      <c r="U43" s="246">
        <f t="shared" si="9"/>
        <v>7</v>
      </c>
      <c r="V43" s="241">
        <f t="shared" si="10"/>
        <v>12</v>
      </c>
      <c r="W43" s="225"/>
    </row>
    <row r="44" spans="1:23" ht="22.5" customHeight="1">
      <c r="A44" s="225">
        <v>13</v>
      </c>
      <c r="B44" s="225"/>
      <c r="C44" s="237">
        <f t="shared" si="5"/>
        <v>170</v>
      </c>
      <c r="D44" s="225">
        <f t="shared" si="18"/>
        <v>60</v>
      </c>
      <c r="E44" s="238" t="str">
        <f t="shared" si="18"/>
        <v>noirs</v>
      </c>
      <c r="F44" s="239" t="str">
        <f t="shared" si="18"/>
        <v>noirs</v>
      </c>
      <c r="G44" s="240" t="str">
        <f t="shared" si="18"/>
        <v>courageux</v>
      </c>
      <c r="H44" s="240" t="str">
        <f t="shared" si="7"/>
        <v>égocentrique</v>
      </c>
      <c r="I44" s="239" t="str">
        <f t="shared" si="7"/>
        <v>brutal</v>
      </c>
      <c r="J44" s="225">
        <f aca="true" t="shared" si="22" ref="J44:S44">IF(J23&gt;44,J$10,IF(J23&gt;42,J$9,IF(J23&gt;39,J$8,IF(J23&gt;35,J$7,IF(J23&gt;30,J$6,IF(J23&gt;24,J$5,IF(J23&gt;17,J$4,IF(J23&gt;9,J$3,J$2))))))))</f>
        <v>3</v>
      </c>
      <c r="K44" s="241" t="str">
        <f t="shared" si="22"/>
        <v>D10</v>
      </c>
      <c r="L44" s="242">
        <f t="shared" si="22"/>
        <v>0</v>
      </c>
      <c r="M44" s="243">
        <f t="shared" si="22"/>
        <v>2</v>
      </c>
      <c r="N44" s="225">
        <f t="shared" si="22"/>
        <v>6</v>
      </c>
      <c r="O44" s="244">
        <f t="shared" si="22"/>
        <v>3</v>
      </c>
      <c r="P44" s="237" t="str">
        <f t="shared" si="22"/>
        <v>masse</v>
      </c>
      <c r="Q44" s="225" t="str">
        <f t="shared" si="22"/>
        <v>-</v>
      </c>
      <c r="R44" s="225" t="str">
        <f t="shared" si="22"/>
        <v>-</v>
      </c>
      <c r="S44" s="241">
        <f t="shared" si="22"/>
        <v>1</v>
      </c>
      <c r="T44" s="245">
        <f t="shared" si="8"/>
        <v>3</v>
      </c>
      <c r="U44" s="246">
        <f t="shared" si="9"/>
        <v>5</v>
      </c>
      <c r="V44" s="241">
        <f t="shared" si="10"/>
        <v>28</v>
      </c>
      <c r="W44" s="225"/>
    </row>
    <row r="45" spans="1:23" ht="22.5" customHeight="1">
      <c r="A45" s="225">
        <v>14</v>
      </c>
      <c r="B45" s="225"/>
      <c r="C45" s="237">
        <f t="shared" si="5"/>
        <v>175</v>
      </c>
      <c r="D45" s="225">
        <f t="shared" si="18"/>
        <v>60</v>
      </c>
      <c r="E45" s="238" t="str">
        <f t="shared" si="18"/>
        <v>noirs</v>
      </c>
      <c r="F45" s="239" t="str">
        <f t="shared" si="18"/>
        <v>noirs</v>
      </c>
      <c r="G45" s="240" t="str">
        <f t="shared" si="18"/>
        <v>pessimiste</v>
      </c>
      <c r="H45" s="240" t="str">
        <f t="shared" si="7"/>
        <v>égocentrique</v>
      </c>
      <c r="I45" s="239" t="str">
        <f t="shared" si="7"/>
        <v>hautain</v>
      </c>
      <c r="J45" s="225">
        <f aca="true" t="shared" si="23" ref="J45:S45">IF(J24&gt;44,J$10,IF(J24&gt;42,J$9,IF(J24&gt;39,J$8,IF(J24&gt;35,J$7,IF(J24&gt;30,J$6,IF(J24&gt;24,J$5,IF(J24&gt;17,J$4,IF(J24&gt;9,J$3,J$2))))))))</f>
        <v>5</v>
      </c>
      <c r="K45" s="241" t="str">
        <f t="shared" si="23"/>
        <v>-</v>
      </c>
      <c r="L45" s="242">
        <f t="shared" si="23"/>
        <v>2</v>
      </c>
      <c r="M45" s="243">
        <f t="shared" si="23"/>
        <v>1</v>
      </c>
      <c r="N45" s="225">
        <f t="shared" si="23"/>
        <v>0</v>
      </c>
      <c r="O45" s="244">
        <f t="shared" si="23"/>
        <v>6</v>
      </c>
      <c r="P45" s="237" t="str">
        <f t="shared" si="23"/>
        <v>dague</v>
      </c>
      <c r="Q45" s="225" t="str">
        <f t="shared" si="23"/>
        <v>javelot</v>
      </c>
      <c r="R45" s="225" t="str">
        <f t="shared" si="23"/>
        <v>épée</v>
      </c>
      <c r="S45" s="241">
        <f t="shared" si="23"/>
        <v>1</v>
      </c>
      <c r="T45" s="245">
        <f t="shared" si="8"/>
        <v>7</v>
      </c>
      <c r="U45" s="246">
        <f t="shared" si="9"/>
        <v>6</v>
      </c>
      <c r="V45" s="241">
        <f t="shared" si="10"/>
        <v>47</v>
      </c>
      <c r="W45" s="225"/>
    </row>
    <row r="46" spans="1:23" ht="22.5" customHeight="1">
      <c r="A46" s="225">
        <v>15</v>
      </c>
      <c r="B46" s="225"/>
      <c r="C46" s="237">
        <f t="shared" si="5"/>
        <v>160</v>
      </c>
      <c r="D46" s="225">
        <f t="shared" si="18"/>
        <v>50</v>
      </c>
      <c r="E46" s="238" t="str">
        <f t="shared" si="18"/>
        <v>noirs</v>
      </c>
      <c r="F46" s="239" t="str">
        <f t="shared" si="18"/>
        <v>brun+</v>
      </c>
      <c r="G46" s="240" t="str">
        <f t="shared" si="18"/>
        <v>cruel</v>
      </c>
      <c r="H46" s="240" t="str">
        <f t="shared" si="7"/>
        <v>joueur</v>
      </c>
      <c r="I46" s="239" t="str">
        <f t="shared" si="7"/>
        <v>généreux</v>
      </c>
      <c r="J46" s="225">
        <f aca="true" t="shared" si="24" ref="J46:S46">IF(J25&gt;44,J$10,IF(J25&gt;42,J$9,IF(J25&gt;39,J$8,IF(J25&gt;35,J$7,IF(J25&gt;30,J$6,IF(J25&gt;24,J$5,IF(J25&gt;17,J$4,IF(J25&gt;9,J$3,J$2))))))))</f>
        <v>2</v>
      </c>
      <c r="K46" s="241" t="str">
        <f t="shared" si="24"/>
        <v>-</v>
      </c>
      <c r="L46" s="242">
        <f t="shared" si="24"/>
        <v>1</v>
      </c>
      <c r="M46" s="243">
        <f t="shared" si="24"/>
        <v>1</v>
      </c>
      <c r="N46" s="225">
        <f t="shared" si="24"/>
        <v>2</v>
      </c>
      <c r="O46" s="244">
        <f t="shared" si="24"/>
        <v>0</v>
      </c>
      <c r="P46" s="237" t="str">
        <f t="shared" si="24"/>
        <v>hache</v>
      </c>
      <c r="Q46" s="225" t="str">
        <f t="shared" si="24"/>
        <v>lancé</v>
      </c>
      <c r="R46" s="225" t="str">
        <f t="shared" si="24"/>
        <v>-</v>
      </c>
      <c r="S46" s="241">
        <f t="shared" si="24"/>
        <v>4</v>
      </c>
      <c r="T46" s="245">
        <f t="shared" si="8"/>
        <v>3</v>
      </c>
      <c r="U46" s="246">
        <f t="shared" si="9"/>
        <v>3</v>
      </c>
      <c r="V46" s="241">
        <f t="shared" si="10"/>
        <v>13</v>
      </c>
      <c r="W46" s="225"/>
    </row>
    <row r="47" spans="1:23" ht="22.5" customHeight="1">
      <c r="A47" s="225">
        <v>16</v>
      </c>
      <c r="B47" s="225"/>
      <c r="C47" s="237">
        <f t="shared" si="5"/>
        <v>180</v>
      </c>
      <c r="D47" s="225">
        <f t="shared" si="18"/>
        <v>60</v>
      </c>
      <c r="E47" s="238" t="str">
        <f t="shared" si="18"/>
        <v>noirs</v>
      </c>
      <c r="F47" s="239" t="str">
        <f t="shared" si="18"/>
        <v>verts</v>
      </c>
      <c r="G47" s="240" t="str">
        <f t="shared" si="18"/>
        <v>courageux</v>
      </c>
      <c r="H47" s="240" t="str">
        <f t="shared" si="7"/>
        <v>menteur</v>
      </c>
      <c r="I47" s="239" t="str">
        <f t="shared" si="7"/>
        <v>sensible</v>
      </c>
      <c r="J47" s="225">
        <f aca="true" t="shared" si="25" ref="J47:S47">IF(J26&gt;44,J$10,IF(J26&gt;42,J$9,IF(J26&gt;39,J$8,IF(J26&gt;35,J$7,IF(J26&gt;30,J$6,IF(J26&gt;24,J$5,IF(J26&gt;17,J$4,IF(J26&gt;9,J$3,J$2))))))))</f>
        <v>2</v>
      </c>
      <c r="K47" s="241" t="str">
        <f t="shared" si="25"/>
        <v>D10</v>
      </c>
      <c r="L47" s="242">
        <f t="shared" si="25"/>
        <v>2</v>
      </c>
      <c r="M47" s="243">
        <f t="shared" si="25"/>
        <v>2</v>
      </c>
      <c r="N47" s="225">
        <f t="shared" si="25"/>
        <v>1</v>
      </c>
      <c r="O47" s="244">
        <f t="shared" si="25"/>
        <v>-1</v>
      </c>
      <c r="P47" s="237" t="str">
        <f t="shared" si="25"/>
        <v>pique</v>
      </c>
      <c r="Q47" s="225" t="str">
        <f t="shared" si="25"/>
        <v>-</v>
      </c>
      <c r="R47" s="225" t="str">
        <f t="shared" si="25"/>
        <v>-</v>
      </c>
      <c r="S47" s="241">
        <f t="shared" si="25"/>
        <v>3</v>
      </c>
      <c r="T47" s="245">
        <f t="shared" si="8"/>
        <v>4</v>
      </c>
      <c r="U47" s="246">
        <f t="shared" si="9"/>
        <v>4</v>
      </c>
      <c r="V47" s="241">
        <f t="shared" si="10"/>
        <v>9</v>
      </c>
      <c r="W47" s="225"/>
    </row>
    <row r="48" spans="1:23" ht="22.5" customHeight="1">
      <c r="A48" s="225">
        <v>17</v>
      </c>
      <c r="B48" s="225"/>
      <c r="C48" s="237">
        <f t="shared" si="5"/>
        <v>165</v>
      </c>
      <c r="D48" s="225">
        <f t="shared" si="18"/>
        <v>80</v>
      </c>
      <c r="E48" s="238" t="str">
        <f t="shared" si="18"/>
        <v>châtains</v>
      </c>
      <c r="F48" s="239" t="str">
        <f t="shared" si="18"/>
        <v>spécial</v>
      </c>
      <c r="G48" s="240" t="str">
        <f t="shared" si="18"/>
        <v>nerveux</v>
      </c>
      <c r="H48" s="240" t="str">
        <f t="shared" si="7"/>
        <v>bon</v>
      </c>
      <c r="I48" s="239" t="str">
        <f t="shared" si="7"/>
        <v>généreux</v>
      </c>
      <c r="J48" s="225">
        <f aca="true" t="shared" si="26" ref="J48:S48">IF(J27&gt;44,J$10,IF(J27&gt;42,J$9,IF(J27&gt;39,J$8,IF(J27&gt;35,J$7,IF(J27&gt;30,J$6,IF(J27&gt;24,J$5,IF(J27&gt;17,J$4,IF(J27&gt;9,J$3,J$2))))))))</f>
        <v>3</v>
      </c>
      <c r="K48" s="241" t="str">
        <f t="shared" si="26"/>
        <v>-</v>
      </c>
      <c r="L48" s="242">
        <f t="shared" si="26"/>
        <v>0</v>
      </c>
      <c r="M48" s="243">
        <f t="shared" si="26"/>
        <v>7</v>
      </c>
      <c r="N48" s="225">
        <f t="shared" si="26"/>
        <v>3</v>
      </c>
      <c r="O48" s="244">
        <f t="shared" si="26"/>
        <v>0</v>
      </c>
      <c r="P48" s="237" t="str">
        <f t="shared" si="26"/>
        <v>épée</v>
      </c>
      <c r="Q48" s="225" t="str">
        <f t="shared" si="26"/>
        <v>-</v>
      </c>
      <c r="R48" s="225" t="str">
        <f t="shared" si="26"/>
        <v>-</v>
      </c>
      <c r="S48" s="241">
        <f t="shared" si="26"/>
        <v>3</v>
      </c>
      <c r="T48" s="245">
        <f t="shared" si="8"/>
        <v>3</v>
      </c>
      <c r="U48" s="246">
        <f t="shared" si="9"/>
        <v>10</v>
      </c>
      <c r="V48" s="241">
        <f t="shared" si="10"/>
        <v>13</v>
      </c>
      <c r="W48" s="225"/>
    </row>
    <row r="49" spans="1:23" ht="22.5" customHeight="1">
      <c r="A49" s="225">
        <v>18</v>
      </c>
      <c r="B49" s="225"/>
      <c r="C49" s="237">
        <f t="shared" si="5"/>
        <v>170</v>
      </c>
      <c r="D49" s="225">
        <f t="shared" si="18"/>
        <v>75</v>
      </c>
      <c r="E49" s="238" t="str">
        <f t="shared" si="18"/>
        <v>bruns</v>
      </c>
      <c r="F49" s="239" t="str">
        <f t="shared" si="18"/>
        <v>bruns</v>
      </c>
      <c r="G49" s="240" t="str">
        <f t="shared" si="18"/>
        <v>couard</v>
      </c>
      <c r="H49" s="240" t="str">
        <f t="shared" si="7"/>
        <v>joueur</v>
      </c>
      <c r="I49" s="239" t="str">
        <f t="shared" si="7"/>
        <v>dévoué</v>
      </c>
      <c r="J49" s="225">
        <f aca="true" t="shared" si="27" ref="J49:S49">IF(J28&gt;44,J$10,IF(J28&gt;42,J$9,IF(J28&gt;39,J$8,IF(J28&gt;35,J$7,IF(J28&gt;30,J$6,IF(J28&gt;24,J$5,IF(J28&gt;17,J$4,IF(J28&gt;9,J$3,J$2))))))))</f>
        <v>3</v>
      </c>
      <c r="K49" s="241" t="str">
        <f t="shared" si="27"/>
        <v>-</v>
      </c>
      <c r="L49" s="242">
        <f t="shared" si="27"/>
        <v>0</v>
      </c>
      <c r="M49" s="243">
        <f t="shared" si="27"/>
        <v>1</v>
      </c>
      <c r="N49" s="225">
        <f t="shared" si="27"/>
        <v>2</v>
      </c>
      <c r="O49" s="244">
        <f t="shared" si="27"/>
        <v>3</v>
      </c>
      <c r="P49" s="237" t="str">
        <f t="shared" si="27"/>
        <v>dague</v>
      </c>
      <c r="Q49" s="225" t="str">
        <f t="shared" si="27"/>
        <v>-</v>
      </c>
      <c r="R49" s="225" t="str">
        <f t="shared" si="27"/>
        <v>-</v>
      </c>
      <c r="S49" s="241">
        <f t="shared" si="27"/>
        <v>3</v>
      </c>
      <c r="T49" s="245">
        <f t="shared" si="8"/>
        <v>3</v>
      </c>
      <c r="U49" s="246">
        <f t="shared" si="9"/>
        <v>4</v>
      </c>
      <c r="V49" s="241">
        <f t="shared" si="10"/>
        <v>28</v>
      </c>
      <c r="W49" s="225"/>
    </row>
    <row r="50" spans="1:23" ht="22.5" customHeight="1">
      <c r="A50" s="225">
        <v>19</v>
      </c>
      <c r="B50" s="225"/>
      <c r="C50" s="237">
        <f aca="true" t="shared" si="28" ref="C50:S51">IF(C29&gt;44,C$10,IF(C29&gt;42,C$9,IF(C29&gt;39,C$8,IF(C29&gt;35,C$7,IF(C29&gt;30,C$6,IF(C29&gt;24,C$5,IF(C29&gt;17,C$4,IF(C29&gt;9,C$3,C$2))))))))</f>
        <v>170</v>
      </c>
      <c r="D50" s="225">
        <f t="shared" si="28"/>
        <v>65</v>
      </c>
      <c r="E50" s="238" t="str">
        <f t="shared" si="28"/>
        <v>châtains</v>
      </c>
      <c r="F50" s="239" t="str">
        <f t="shared" si="28"/>
        <v>bruns</v>
      </c>
      <c r="G50" s="240" t="str">
        <f t="shared" si="28"/>
        <v>couard</v>
      </c>
      <c r="H50" s="240" t="str">
        <f t="shared" si="7"/>
        <v>joueur</v>
      </c>
      <c r="I50" s="239" t="str">
        <f t="shared" si="7"/>
        <v>ambitieux</v>
      </c>
      <c r="J50" s="225">
        <f t="shared" si="28"/>
        <v>2</v>
      </c>
      <c r="K50" s="241" t="str">
        <f t="shared" si="28"/>
        <v>-</v>
      </c>
      <c r="L50" s="242">
        <f t="shared" si="28"/>
        <v>3</v>
      </c>
      <c r="M50" s="243">
        <f t="shared" si="28"/>
        <v>1</v>
      </c>
      <c r="N50" s="225">
        <f t="shared" si="28"/>
        <v>0</v>
      </c>
      <c r="O50" s="244">
        <f t="shared" si="28"/>
        <v>0</v>
      </c>
      <c r="P50" s="237" t="str">
        <f t="shared" si="28"/>
        <v>arc</v>
      </c>
      <c r="Q50" s="225" t="str">
        <f t="shared" si="28"/>
        <v>arc</v>
      </c>
      <c r="R50" s="225" t="str">
        <f t="shared" si="28"/>
        <v>-</v>
      </c>
      <c r="S50" s="241">
        <f t="shared" si="28"/>
        <v>4</v>
      </c>
      <c r="T50" s="245">
        <f t="shared" si="8"/>
        <v>5</v>
      </c>
      <c r="U50" s="246">
        <f t="shared" si="9"/>
        <v>3</v>
      </c>
      <c r="V50" s="241">
        <f t="shared" si="10"/>
        <v>15</v>
      </c>
      <c r="W50" s="225"/>
    </row>
    <row r="51" spans="1:23" ht="22.5" customHeight="1" thickBot="1">
      <c r="A51" s="225">
        <v>20</v>
      </c>
      <c r="B51" s="225"/>
      <c r="C51" s="247">
        <f aca="true" t="shared" si="29" ref="C51:S51">IF(C30&gt;44,C$10,IF(C30&gt;42,C$9,IF(C30&gt;39,C$8,IF(C30&gt;35,C$7,IF(C30&gt;30,C$6,IF(C30&gt;24,C$5,IF(C30&gt;17,C$4,IF(C30&gt;9,C$3,C$2))))))))</f>
        <v>175</v>
      </c>
      <c r="D51" s="248">
        <f t="shared" si="29"/>
        <v>60</v>
      </c>
      <c r="E51" s="249" t="str">
        <f t="shared" si="29"/>
        <v>blancs</v>
      </c>
      <c r="F51" s="250" t="str">
        <f t="shared" si="28"/>
        <v>brun-</v>
      </c>
      <c r="G51" s="251" t="str">
        <f t="shared" si="28"/>
        <v>courageux</v>
      </c>
      <c r="H51" s="251" t="str">
        <f t="shared" si="7"/>
        <v>égocentrique</v>
      </c>
      <c r="I51" s="250" t="str">
        <f t="shared" si="7"/>
        <v>ambitieux</v>
      </c>
      <c r="J51" s="248">
        <f t="shared" si="29"/>
        <v>4</v>
      </c>
      <c r="K51" s="252" t="str">
        <f t="shared" si="29"/>
        <v>-</v>
      </c>
      <c r="L51" s="253">
        <f t="shared" si="29"/>
        <v>5</v>
      </c>
      <c r="M51" s="254">
        <f t="shared" si="29"/>
        <v>0</v>
      </c>
      <c r="N51" s="248">
        <f t="shared" si="29"/>
        <v>2</v>
      </c>
      <c r="O51" s="255">
        <f t="shared" si="29"/>
        <v>4</v>
      </c>
      <c r="P51" s="247" t="str">
        <f t="shared" si="29"/>
        <v>pique</v>
      </c>
      <c r="Q51" s="248" t="str">
        <f t="shared" si="29"/>
        <v>-</v>
      </c>
      <c r="R51" s="248" t="str">
        <f t="shared" si="29"/>
        <v>-</v>
      </c>
      <c r="S51" s="252">
        <f t="shared" si="29"/>
        <v>3</v>
      </c>
      <c r="T51" s="256">
        <f t="shared" si="8"/>
        <v>9</v>
      </c>
      <c r="U51" s="257">
        <f t="shared" si="9"/>
        <v>4</v>
      </c>
      <c r="V51" s="252">
        <f t="shared" si="10"/>
        <v>39</v>
      </c>
      <c r="W51" s="225"/>
    </row>
    <row r="52" ht="18" customHeight="1"/>
    <row r="53" ht="18" customHeight="1"/>
    <row r="54" ht="18" customHeight="1"/>
    <row r="55" ht="18" customHeight="1"/>
    <row r="56" ht="18" customHeight="1"/>
  </sheetData>
  <mergeCells count="1">
    <mergeCell ref="G31:I31"/>
  </mergeCells>
  <printOptions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7"/>
  <sheetViews>
    <sheetView zoomScale="60" zoomScaleNormal="60" workbookViewId="0" topLeftCell="B2">
      <selection activeCell="B2" sqref="B2"/>
    </sheetView>
  </sheetViews>
  <sheetFormatPr defaultColWidth="9.00390625" defaultRowHeight="15.75" customHeight="1"/>
  <cols>
    <col min="1" max="1" width="0.12890625" style="59" hidden="1" customWidth="1"/>
    <col min="2" max="2" width="4.50390625" style="59" customWidth="1"/>
    <col min="3" max="4" width="4.625" style="60" customWidth="1"/>
    <col min="5" max="5" width="21.125" style="61" customWidth="1"/>
    <col min="6" max="6" width="14.375" style="61" customWidth="1"/>
    <col min="7" max="7" width="17.375" style="61" customWidth="1"/>
    <col min="8" max="8" width="6.00390625" style="59" customWidth="1"/>
    <col min="9" max="9" width="5.625" style="59" customWidth="1"/>
    <col min="10" max="10" width="7.50390625" style="59" customWidth="1"/>
    <col min="11" max="16384" width="11.50390625" style="59" customWidth="1"/>
  </cols>
  <sheetData>
    <row r="1" ht="15.75" customHeight="1" thickBot="1"/>
    <row r="2" spans="1:7" s="62" customFormat="1" ht="15.75" customHeight="1" thickBot="1">
      <c r="A2" s="62" t="s">
        <v>1447</v>
      </c>
      <c r="C2" s="317" t="s">
        <v>1448</v>
      </c>
      <c r="D2" s="288"/>
      <c r="E2" s="63" t="s">
        <v>1449</v>
      </c>
      <c r="F2" s="63" t="s">
        <v>1450</v>
      </c>
      <c r="G2" s="64" t="s">
        <v>1451</v>
      </c>
    </row>
    <row r="3" spans="3:7" s="62" customFormat="1" ht="15.75" customHeight="1" hidden="1" thickBot="1">
      <c r="C3" s="65"/>
      <c r="D3" s="66">
        <v>0</v>
      </c>
      <c r="E3" s="67"/>
      <c r="F3" s="67"/>
      <c r="G3" s="68"/>
    </row>
    <row r="4" spans="1:9" ht="15.75" customHeight="1" thickBot="1">
      <c r="A4" s="59">
        <v>1</v>
      </c>
      <c r="C4" s="69">
        <f aca="true" t="shared" si="0" ref="C4:C34">D3+1</f>
        <v>1</v>
      </c>
      <c r="D4" s="70">
        <f aca="true" t="shared" si="1" ref="D4:D34">D3+A4</f>
        <v>1</v>
      </c>
      <c r="E4" s="71" t="s">
        <v>1452</v>
      </c>
      <c r="F4" s="72" t="s">
        <v>1453</v>
      </c>
      <c r="G4" s="73"/>
      <c r="H4" s="74" t="s">
        <v>1454</v>
      </c>
      <c r="I4" s="75"/>
    </row>
    <row r="5" spans="1:10" ht="15.75" customHeight="1">
      <c r="A5" s="59">
        <v>3</v>
      </c>
      <c r="C5" s="76">
        <f aca="true" t="shared" si="2" ref="C5:C37">D4+1</f>
        <v>2</v>
      </c>
      <c r="D5" s="77">
        <f>D4+A5</f>
        <v>4</v>
      </c>
      <c r="E5" s="78" t="s">
        <v>1455</v>
      </c>
      <c r="F5" s="79" t="s">
        <v>1456</v>
      </c>
      <c r="G5" s="80"/>
      <c r="H5" s="81" t="s">
        <v>36</v>
      </c>
      <c r="I5" s="82" t="s">
        <v>1457</v>
      </c>
      <c r="J5" s="83" t="s">
        <v>1458</v>
      </c>
    </row>
    <row r="6" spans="1:10" ht="15.75" customHeight="1">
      <c r="A6" s="59">
        <v>5</v>
      </c>
      <c r="C6" s="69">
        <f t="shared" si="2"/>
        <v>5</v>
      </c>
      <c r="D6" s="70">
        <f>D5+A6</f>
        <v>9</v>
      </c>
      <c r="E6" s="84" t="s">
        <v>1459</v>
      </c>
      <c r="G6" s="85"/>
      <c r="H6" s="86" t="s">
        <v>43</v>
      </c>
      <c r="I6" s="87" t="s">
        <v>1460</v>
      </c>
      <c r="J6" s="88" t="s">
        <v>1461</v>
      </c>
    </row>
    <row r="7" spans="1:10" ht="15.75" customHeight="1">
      <c r="A7" s="59">
        <v>3</v>
      </c>
      <c r="C7" s="76">
        <f t="shared" si="2"/>
        <v>10</v>
      </c>
      <c r="D7" s="77">
        <f>D6+A7</f>
        <v>12</v>
      </c>
      <c r="E7" s="78" t="s">
        <v>1462</v>
      </c>
      <c r="F7" s="79" t="s">
        <v>1463</v>
      </c>
      <c r="G7" s="80"/>
      <c r="H7" s="89" t="s">
        <v>50</v>
      </c>
      <c r="I7" s="90" t="s">
        <v>1464</v>
      </c>
      <c r="J7" s="91" t="s">
        <v>89</v>
      </c>
    </row>
    <row r="8" spans="1:10" ht="15.75" customHeight="1">
      <c r="A8" s="59">
        <v>3</v>
      </c>
      <c r="C8" s="69">
        <f t="shared" si="0"/>
        <v>13</v>
      </c>
      <c r="D8" s="70">
        <f t="shared" si="1"/>
        <v>15</v>
      </c>
      <c r="E8" s="84" t="s">
        <v>1465</v>
      </c>
      <c r="F8" s="61" t="s">
        <v>1466</v>
      </c>
      <c r="G8" s="85" t="s">
        <v>1467</v>
      </c>
      <c r="H8" s="86" t="s">
        <v>57</v>
      </c>
      <c r="I8" s="87" t="s">
        <v>1446</v>
      </c>
      <c r="J8" s="88" t="s">
        <v>1468</v>
      </c>
    </row>
    <row r="9" spans="1:10" ht="15.75" customHeight="1" thickBot="1">
      <c r="A9" s="59">
        <v>5</v>
      </c>
      <c r="C9" s="76">
        <f t="shared" si="2"/>
        <v>16</v>
      </c>
      <c r="D9" s="77">
        <f>D8+A9</f>
        <v>20</v>
      </c>
      <c r="E9" s="78" t="s">
        <v>1469</v>
      </c>
      <c r="F9" s="79" t="s">
        <v>1470</v>
      </c>
      <c r="G9" s="80" t="s">
        <v>1471</v>
      </c>
      <c r="H9" s="92" t="s">
        <v>64</v>
      </c>
      <c r="I9" s="93" t="s">
        <v>1472</v>
      </c>
      <c r="J9" s="94" t="s">
        <v>1473</v>
      </c>
    </row>
    <row r="10" spans="1:7" ht="15.75" customHeight="1">
      <c r="A10" s="59">
        <v>3</v>
      </c>
      <c r="C10" s="69">
        <f t="shared" si="2"/>
        <v>21</v>
      </c>
      <c r="D10" s="70">
        <f>D9+A10</f>
        <v>23</v>
      </c>
      <c r="E10" s="84" t="s">
        <v>1474</v>
      </c>
      <c r="G10" s="85"/>
    </row>
    <row r="11" spans="1:7" ht="15.75" customHeight="1">
      <c r="A11" s="59">
        <v>3</v>
      </c>
      <c r="C11" s="76">
        <f t="shared" si="0"/>
        <v>24</v>
      </c>
      <c r="D11" s="77">
        <f t="shared" si="1"/>
        <v>26</v>
      </c>
      <c r="E11" s="78" t="s">
        <v>1475</v>
      </c>
      <c r="F11" s="79" t="s">
        <v>1470</v>
      </c>
      <c r="G11" s="80"/>
    </row>
    <row r="12" spans="1:7" ht="15.75" customHeight="1">
      <c r="A12" s="59">
        <v>3</v>
      </c>
      <c r="C12" s="69">
        <f t="shared" si="2"/>
        <v>27</v>
      </c>
      <c r="D12" s="70">
        <f>D11+A12</f>
        <v>29</v>
      </c>
      <c r="E12" s="84" t="s">
        <v>1476</v>
      </c>
      <c r="F12" s="61" t="s">
        <v>1477</v>
      </c>
      <c r="G12" s="85"/>
    </row>
    <row r="13" spans="1:7" ht="15.75" customHeight="1">
      <c r="A13" s="59">
        <v>3</v>
      </c>
      <c r="C13" s="76">
        <f t="shared" si="2"/>
        <v>30</v>
      </c>
      <c r="D13" s="77">
        <f>D12+A13</f>
        <v>32</v>
      </c>
      <c r="E13" s="78" t="s">
        <v>1478</v>
      </c>
      <c r="F13" s="79" t="s">
        <v>1479</v>
      </c>
      <c r="G13" s="80"/>
    </row>
    <row r="14" spans="1:7" ht="15.75" customHeight="1">
      <c r="A14" s="59">
        <v>3</v>
      </c>
      <c r="C14" s="69">
        <f t="shared" si="0"/>
        <v>33</v>
      </c>
      <c r="D14" s="70">
        <f t="shared" si="1"/>
        <v>35</v>
      </c>
      <c r="E14" s="84" t="s">
        <v>1480</v>
      </c>
      <c r="F14" s="61" t="s">
        <v>1466</v>
      </c>
      <c r="G14" s="95"/>
    </row>
    <row r="15" spans="1:7" ht="15.75" customHeight="1">
      <c r="A15" s="59">
        <v>3</v>
      </c>
      <c r="C15" s="76">
        <f t="shared" si="2"/>
        <v>36</v>
      </c>
      <c r="D15" s="77">
        <f>D14+A15</f>
        <v>38</v>
      </c>
      <c r="E15" s="78" t="s">
        <v>1481</v>
      </c>
      <c r="F15" s="79" t="s">
        <v>1482</v>
      </c>
      <c r="G15" s="80" t="s">
        <v>1483</v>
      </c>
    </row>
    <row r="16" spans="1:7" ht="15.75" customHeight="1">
      <c r="A16" s="59">
        <v>3</v>
      </c>
      <c r="C16" s="69">
        <f t="shared" si="2"/>
        <v>39</v>
      </c>
      <c r="D16" s="70">
        <f>D15+A16</f>
        <v>41</v>
      </c>
      <c r="E16" s="84" t="s">
        <v>1484</v>
      </c>
      <c r="F16" s="61" t="s">
        <v>1485</v>
      </c>
      <c r="G16" s="85" t="s">
        <v>1486</v>
      </c>
    </row>
    <row r="17" spans="1:7" ht="15.75" customHeight="1">
      <c r="A17" s="59">
        <v>3</v>
      </c>
      <c r="C17" s="76">
        <f t="shared" si="2"/>
        <v>42</v>
      </c>
      <c r="D17" s="77">
        <f>D16+A17</f>
        <v>44</v>
      </c>
      <c r="E17" s="78" t="s">
        <v>1487</v>
      </c>
      <c r="F17" s="79" t="s">
        <v>1479</v>
      </c>
      <c r="G17" s="80"/>
    </row>
    <row r="18" spans="1:7" ht="15.75" customHeight="1">
      <c r="A18" s="59">
        <v>3</v>
      </c>
      <c r="C18" s="69">
        <f t="shared" si="0"/>
        <v>45</v>
      </c>
      <c r="D18" s="70">
        <f t="shared" si="1"/>
        <v>47</v>
      </c>
      <c r="E18" s="84" t="s">
        <v>1488</v>
      </c>
      <c r="F18" s="61" t="s">
        <v>1479</v>
      </c>
      <c r="G18" s="85"/>
    </row>
    <row r="19" spans="1:7" ht="15.75" customHeight="1">
      <c r="A19" s="59">
        <v>1</v>
      </c>
      <c r="C19" s="76">
        <f t="shared" si="0"/>
        <v>48</v>
      </c>
      <c r="D19" s="77">
        <f t="shared" si="1"/>
        <v>48</v>
      </c>
      <c r="E19" s="78" t="s">
        <v>1489</v>
      </c>
      <c r="F19" s="79" t="s">
        <v>1490</v>
      </c>
      <c r="G19" s="80"/>
    </row>
    <row r="20" spans="1:7" ht="15.75" customHeight="1">
      <c r="A20" s="59">
        <v>5</v>
      </c>
      <c r="C20" s="69">
        <f t="shared" si="2"/>
        <v>49</v>
      </c>
      <c r="D20" s="70">
        <f>D19+A20</f>
        <v>53</v>
      </c>
      <c r="E20" s="84" t="s">
        <v>1491</v>
      </c>
      <c r="F20" s="61" t="s">
        <v>1492</v>
      </c>
      <c r="G20" s="85" t="s">
        <v>1493</v>
      </c>
    </row>
    <row r="21" spans="1:7" ht="15.75" customHeight="1">
      <c r="A21" s="59">
        <v>3</v>
      </c>
      <c r="C21" s="76">
        <f t="shared" si="2"/>
        <v>54</v>
      </c>
      <c r="D21" s="77">
        <f>D20+A21</f>
        <v>56</v>
      </c>
      <c r="E21" s="78" t="s">
        <v>1494</v>
      </c>
      <c r="F21" s="79" t="s">
        <v>1495</v>
      </c>
      <c r="G21" s="80" t="s">
        <v>1496</v>
      </c>
    </row>
    <row r="22" spans="1:7" ht="15.75" customHeight="1">
      <c r="A22" s="59">
        <v>1</v>
      </c>
      <c r="C22" s="69">
        <f t="shared" si="0"/>
        <v>57</v>
      </c>
      <c r="D22" s="70">
        <f t="shared" si="1"/>
        <v>57</v>
      </c>
      <c r="E22" s="84" t="s">
        <v>1497</v>
      </c>
      <c r="F22" s="61" t="s">
        <v>1479</v>
      </c>
      <c r="G22" s="85"/>
    </row>
    <row r="23" spans="1:7" ht="15.75" customHeight="1">
      <c r="A23" s="59">
        <v>1</v>
      </c>
      <c r="C23" s="76">
        <f t="shared" si="0"/>
        <v>58</v>
      </c>
      <c r="D23" s="77">
        <f t="shared" si="1"/>
        <v>58</v>
      </c>
      <c r="E23" s="78" t="s">
        <v>1498</v>
      </c>
      <c r="F23" s="79" t="s">
        <v>1479</v>
      </c>
      <c r="G23" s="80"/>
    </row>
    <row r="24" spans="1:7" ht="15.75" customHeight="1">
      <c r="A24" s="59">
        <v>3</v>
      </c>
      <c r="C24" s="69">
        <f t="shared" si="0"/>
        <v>59</v>
      </c>
      <c r="D24" s="70">
        <f t="shared" si="1"/>
        <v>61</v>
      </c>
      <c r="E24" s="84" t="s">
        <v>1499</v>
      </c>
      <c r="F24" s="61" t="s">
        <v>1466</v>
      </c>
      <c r="G24" s="85"/>
    </row>
    <row r="25" spans="1:7" ht="15.75" customHeight="1">
      <c r="A25" s="59">
        <v>3</v>
      </c>
      <c r="C25" s="76">
        <f t="shared" si="2"/>
        <v>62</v>
      </c>
      <c r="D25" s="77">
        <f>D24+A25</f>
        <v>64</v>
      </c>
      <c r="E25" s="78" t="s">
        <v>1500</v>
      </c>
      <c r="F25" s="79" t="s">
        <v>1479</v>
      </c>
      <c r="G25" s="80"/>
    </row>
    <row r="26" spans="1:7" ht="15.75" customHeight="1">
      <c r="A26" s="59">
        <v>3</v>
      </c>
      <c r="C26" s="69">
        <f t="shared" si="0"/>
        <v>65</v>
      </c>
      <c r="D26" s="70">
        <f t="shared" si="1"/>
        <v>67</v>
      </c>
      <c r="E26" s="84" t="s">
        <v>1501</v>
      </c>
      <c r="F26" s="61" t="s">
        <v>1456</v>
      </c>
      <c r="G26" s="85" t="s">
        <v>1502</v>
      </c>
    </row>
    <row r="27" spans="1:7" ht="15.75" customHeight="1">
      <c r="A27" s="59">
        <v>3</v>
      </c>
      <c r="C27" s="76">
        <f>D26+1</f>
        <v>68</v>
      </c>
      <c r="D27" s="77">
        <f>D26+A27</f>
        <v>70</v>
      </c>
      <c r="E27" s="78" t="s">
        <v>1503</v>
      </c>
      <c r="F27" s="79" t="s">
        <v>1504</v>
      </c>
      <c r="G27" s="80"/>
    </row>
    <row r="28" spans="1:7" ht="15.75" customHeight="1">
      <c r="A28" s="59">
        <v>5</v>
      </c>
      <c r="C28" s="69">
        <f>D27+1</f>
        <v>71</v>
      </c>
      <c r="D28" s="70">
        <f>D27+A28</f>
        <v>75</v>
      </c>
      <c r="E28" s="84" t="s">
        <v>1503</v>
      </c>
      <c r="F28" s="61" t="s">
        <v>1505</v>
      </c>
      <c r="G28" s="85"/>
    </row>
    <row r="29" spans="1:7" ht="15.75" customHeight="1">
      <c r="A29" s="59">
        <v>3</v>
      </c>
      <c r="C29" s="76">
        <f t="shared" si="0"/>
        <v>76</v>
      </c>
      <c r="D29" s="77">
        <f t="shared" si="1"/>
        <v>78</v>
      </c>
      <c r="E29" s="78" t="s">
        <v>1503</v>
      </c>
      <c r="F29" s="79" t="s">
        <v>1506</v>
      </c>
      <c r="G29" s="80"/>
    </row>
    <row r="30" spans="1:7" ht="15.75" customHeight="1">
      <c r="A30" s="59">
        <v>3</v>
      </c>
      <c r="C30" s="69">
        <f t="shared" si="0"/>
        <v>79</v>
      </c>
      <c r="D30" s="70">
        <f t="shared" si="1"/>
        <v>81</v>
      </c>
      <c r="E30" s="84" t="s">
        <v>1507</v>
      </c>
      <c r="F30" s="61" t="s">
        <v>1508</v>
      </c>
      <c r="G30" s="85"/>
    </row>
    <row r="31" spans="1:7" ht="15.75" customHeight="1">
      <c r="A31" s="59">
        <v>3</v>
      </c>
      <c r="C31" s="76">
        <f t="shared" si="0"/>
        <v>82</v>
      </c>
      <c r="D31" s="77">
        <f t="shared" si="1"/>
        <v>84</v>
      </c>
      <c r="E31" s="78" t="s">
        <v>1509</v>
      </c>
      <c r="F31" s="79" t="s">
        <v>1508</v>
      </c>
      <c r="G31" s="80"/>
    </row>
    <row r="32" spans="1:7" ht="15.75" customHeight="1">
      <c r="A32" s="59">
        <v>5</v>
      </c>
      <c r="C32" s="69">
        <f t="shared" si="0"/>
        <v>85</v>
      </c>
      <c r="D32" s="70">
        <f t="shared" si="1"/>
        <v>89</v>
      </c>
      <c r="E32" s="84" t="s">
        <v>1510</v>
      </c>
      <c r="F32" s="61" t="s">
        <v>1463</v>
      </c>
      <c r="G32" s="85" t="s">
        <v>1511</v>
      </c>
    </row>
    <row r="33" spans="1:7" ht="15.75" customHeight="1">
      <c r="A33" s="59">
        <v>5</v>
      </c>
      <c r="C33" s="76">
        <f t="shared" si="0"/>
        <v>90</v>
      </c>
      <c r="D33" s="77">
        <f t="shared" si="1"/>
        <v>94</v>
      </c>
      <c r="E33" s="78" t="s">
        <v>1512</v>
      </c>
      <c r="F33" s="79" t="s">
        <v>1490</v>
      </c>
      <c r="G33" s="80"/>
    </row>
    <row r="34" spans="1:7" ht="15.75" customHeight="1">
      <c r="A34" s="59">
        <v>1</v>
      </c>
      <c r="C34" s="69">
        <f t="shared" si="0"/>
        <v>95</v>
      </c>
      <c r="D34" s="70">
        <f t="shared" si="1"/>
        <v>95</v>
      </c>
      <c r="E34" s="84" t="s">
        <v>1513</v>
      </c>
      <c r="F34" s="61" t="s">
        <v>1514</v>
      </c>
      <c r="G34" s="85"/>
    </row>
    <row r="35" spans="1:7" ht="15.75" customHeight="1">
      <c r="A35" s="59">
        <v>3</v>
      </c>
      <c r="C35" s="76">
        <f t="shared" si="2"/>
        <v>96</v>
      </c>
      <c r="D35" s="77">
        <f>D34+A35</f>
        <v>98</v>
      </c>
      <c r="E35" s="78" t="s">
        <v>1515</v>
      </c>
      <c r="F35" s="79" t="s">
        <v>1470</v>
      </c>
      <c r="G35" s="80"/>
    </row>
    <row r="36" spans="1:7" ht="15.75" customHeight="1">
      <c r="A36" s="59">
        <v>1</v>
      </c>
      <c r="C36" s="69">
        <f t="shared" si="2"/>
        <v>99</v>
      </c>
      <c r="D36" s="70">
        <f>D35+A36</f>
        <v>99</v>
      </c>
      <c r="E36" s="84" t="s">
        <v>1516</v>
      </c>
      <c r="G36" s="85"/>
    </row>
    <row r="37" spans="1:7" ht="15.75" customHeight="1" thickBot="1">
      <c r="A37" s="59">
        <v>1</v>
      </c>
      <c r="C37" s="96">
        <f t="shared" si="2"/>
        <v>100</v>
      </c>
      <c r="D37" s="97">
        <f>D36+A37</f>
        <v>100</v>
      </c>
      <c r="E37" s="98" t="s">
        <v>1517</v>
      </c>
      <c r="F37" s="99" t="s">
        <v>1518</v>
      </c>
      <c r="G37" s="100"/>
    </row>
  </sheetData>
  <mergeCells count="1">
    <mergeCell ref="C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&amp;LPP&amp;C&amp;F&amp;R&amp;D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21">
      <selection activeCell="M33" sqref="M33:P56"/>
    </sheetView>
  </sheetViews>
  <sheetFormatPr defaultColWidth="9.00390625" defaultRowHeight="12.75"/>
  <cols>
    <col min="1" max="1" width="8.75390625" style="0" customWidth="1"/>
    <col min="2" max="4" width="4.75390625" style="0" customWidth="1"/>
    <col min="5" max="5" width="8.75390625" style="0" customWidth="1"/>
    <col min="6" max="8" width="4.75390625" style="0" customWidth="1"/>
    <col min="9" max="9" width="8.75390625" style="0" customWidth="1"/>
    <col min="10" max="12" width="4.75390625" style="0" customWidth="1"/>
    <col min="13" max="13" width="8.75390625" style="0" customWidth="1"/>
    <col min="14" max="16" width="4.75390625" style="0" customWidth="1"/>
    <col min="17" max="16384" width="12.00390625" style="0" customWidth="1"/>
  </cols>
  <sheetData>
    <row r="1" spans="1:16" ht="26.25">
      <c r="A1" s="328" t="s">
        <v>1651</v>
      </c>
      <c r="B1" s="330" t="s">
        <v>1648</v>
      </c>
      <c r="C1" s="320"/>
      <c r="D1" s="321"/>
      <c r="E1" s="328" t="s">
        <v>1651</v>
      </c>
      <c r="F1" s="330" t="s">
        <v>1648</v>
      </c>
      <c r="G1" s="320"/>
      <c r="H1" s="321"/>
      <c r="I1" s="328" t="s">
        <v>1651</v>
      </c>
      <c r="J1" s="330" t="s">
        <v>1648</v>
      </c>
      <c r="K1" s="320"/>
      <c r="L1" s="321"/>
      <c r="M1" s="328" t="s">
        <v>1651</v>
      </c>
      <c r="N1" s="330" t="s">
        <v>1648</v>
      </c>
      <c r="O1" s="320"/>
      <c r="P1" s="321"/>
    </row>
    <row r="2" spans="1:16" ht="12.75">
      <c r="A2" s="268"/>
      <c r="B2" s="331" t="s">
        <v>1647</v>
      </c>
      <c r="C2" s="318"/>
      <c r="D2" s="323"/>
      <c r="E2" s="268"/>
      <c r="F2" s="331" t="s">
        <v>1647</v>
      </c>
      <c r="G2" s="318"/>
      <c r="H2" s="323"/>
      <c r="I2" s="268"/>
      <c r="J2" s="331" t="s">
        <v>1647</v>
      </c>
      <c r="K2" s="318"/>
      <c r="L2" s="323"/>
      <c r="M2" s="268"/>
      <c r="N2" s="331" t="s">
        <v>1647</v>
      </c>
      <c r="O2" s="318"/>
      <c r="P2" s="323"/>
    </row>
    <row r="3" spans="1:16" ht="12.75">
      <c r="A3" s="268"/>
      <c r="B3" s="331" t="s">
        <v>1646</v>
      </c>
      <c r="C3" s="318"/>
      <c r="D3" s="323"/>
      <c r="E3" s="268"/>
      <c r="F3" s="331" t="s">
        <v>1646</v>
      </c>
      <c r="G3" s="318"/>
      <c r="H3" s="323"/>
      <c r="I3" s="268"/>
      <c r="J3" s="331" t="s">
        <v>1646</v>
      </c>
      <c r="K3" s="318"/>
      <c r="L3" s="323"/>
      <c r="M3" s="268"/>
      <c r="N3" s="331" t="s">
        <v>1646</v>
      </c>
      <c r="O3" s="318"/>
      <c r="P3" s="323"/>
    </row>
    <row r="4" spans="1:16" ht="12.75">
      <c r="A4" s="268"/>
      <c r="B4" s="331" t="s">
        <v>1649</v>
      </c>
      <c r="C4" s="318"/>
      <c r="D4" s="323"/>
      <c r="E4" s="268"/>
      <c r="F4" s="331" t="s">
        <v>1649</v>
      </c>
      <c r="G4" s="318"/>
      <c r="H4" s="323"/>
      <c r="I4" s="268"/>
      <c r="J4" s="331" t="s">
        <v>1649</v>
      </c>
      <c r="K4" s="318"/>
      <c r="L4" s="323"/>
      <c r="M4" s="268"/>
      <c r="N4" s="331" t="s">
        <v>1649</v>
      </c>
      <c r="O4" s="318"/>
      <c r="P4" s="323"/>
    </row>
    <row r="5" spans="1:16" ht="12.75">
      <c r="A5" s="268"/>
      <c r="B5" s="331" t="s">
        <v>1650</v>
      </c>
      <c r="C5" s="318"/>
      <c r="D5" s="323"/>
      <c r="E5" s="268"/>
      <c r="F5" s="331" t="s">
        <v>1650</v>
      </c>
      <c r="G5" s="318"/>
      <c r="H5" s="323"/>
      <c r="I5" s="268"/>
      <c r="J5" s="331" t="s">
        <v>1650</v>
      </c>
      <c r="K5" s="318"/>
      <c r="L5" s="323"/>
      <c r="M5" s="268"/>
      <c r="N5" s="331" t="s">
        <v>1650</v>
      </c>
      <c r="O5" s="318"/>
      <c r="P5" s="323"/>
    </row>
    <row r="6" spans="1:16" ht="13.5" customHeight="1">
      <c r="A6" s="268"/>
      <c r="B6" s="322"/>
      <c r="C6" s="319"/>
      <c r="D6" s="324"/>
      <c r="E6" s="268"/>
      <c r="F6" s="322"/>
      <c r="G6" s="319"/>
      <c r="H6" s="324"/>
      <c r="I6" s="268"/>
      <c r="J6" s="322"/>
      <c r="K6" s="319"/>
      <c r="L6" s="324"/>
      <c r="M6" s="268"/>
      <c r="N6" s="322"/>
      <c r="O6" s="319"/>
      <c r="P6" s="324"/>
    </row>
    <row r="7" spans="1:16" ht="12.75">
      <c r="A7" s="268"/>
      <c r="B7" s="322"/>
      <c r="C7" s="319"/>
      <c r="D7" s="324"/>
      <c r="E7" s="268"/>
      <c r="F7" s="322"/>
      <c r="G7" s="319"/>
      <c r="H7" s="324"/>
      <c r="I7" s="268"/>
      <c r="J7" s="322"/>
      <c r="K7" s="319"/>
      <c r="L7" s="324"/>
      <c r="M7" s="268"/>
      <c r="N7" s="322"/>
      <c r="O7" s="319"/>
      <c r="P7" s="324"/>
    </row>
    <row r="8" spans="1:16" ht="12.75">
      <c r="A8" s="268"/>
      <c r="B8" s="322"/>
      <c r="C8" s="319"/>
      <c r="D8" s="324"/>
      <c r="E8" s="268"/>
      <c r="F8" s="322"/>
      <c r="G8" s="319"/>
      <c r="H8" s="324"/>
      <c r="I8" s="268"/>
      <c r="J8" s="322"/>
      <c r="K8" s="319"/>
      <c r="L8" s="324"/>
      <c r="M8" s="268"/>
      <c r="N8" s="322"/>
      <c r="O8" s="319"/>
      <c r="P8" s="324"/>
    </row>
    <row r="9" spans="1:16" ht="12.75">
      <c r="A9" s="268"/>
      <c r="B9" s="322"/>
      <c r="C9" s="319"/>
      <c r="D9" s="324"/>
      <c r="E9" s="268"/>
      <c r="F9" s="322"/>
      <c r="G9" s="319"/>
      <c r="H9" s="324"/>
      <c r="I9" s="268"/>
      <c r="J9" s="322"/>
      <c r="K9" s="319"/>
      <c r="L9" s="324"/>
      <c r="M9" s="268"/>
      <c r="N9" s="322"/>
      <c r="O9" s="319"/>
      <c r="P9" s="324"/>
    </row>
    <row r="10" spans="1:16" ht="12.75">
      <c r="A10" s="268"/>
      <c r="B10" s="322"/>
      <c r="C10" s="319"/>
      <c r="D10" s="324"/>
      <c r="E10" s="268"/>
      <c r="F10" s="322"/>
      <c r="G10" s="319"/>
      <c r="H10" s="324"/>
      <c r="I10" s="268"/>
      <c r="J10" s="322"/>
      <c r="K10" s="319"/>
      <c r="L10" s="324"/>
      <c r="M10" s="268"/>
      <c r="N10" s="322"/>
      <c r="O10" s="319"/>
      <c r="P10" s="324"/>
    </row>
    <row r="11" spans="1:16" ht="12.75">
      <c r="A11" s="268"/>
      <c r="B11" s="322"/>
      <c r="C11" s="319"/>
      <c r="D11" s="324"/>
      <c r="E11" s="268"/>
      <c r="F11" s="322"/>
      <c r="G11" s="319"/>
      <c r="H11" s="324"/>
      <c r="I11" s="268"/>
      <c r="J11" s="322"/>
      <c r="K11" s="319"/>
      <c r="L11" s="324"/>
      <c r="M11" s="268"/>
      <c r="N11" s="322"/>
      <c r="O11" s="319"/>
      <c r="P11" s="324"/>
    </row>
    <row r="12" spans="1:16" ht="12.75">
      <c r="A12" s="268"/>
      <c r="B12" s="322"/>
      <c r="C12" s="319"/>
      <c r="D12" s="324"/>
      <c r="E12" s="268"/>
      <c r="F12" s="322"/>
      <c r="G12" s="319"/>
      <c r="H12" s="324"/>
      <c r="I12" s="268"/>
      <c r="J12" s="322"/>
      <c r="K12" s="319"/>
      <c r="L12" s="324"/>
      <c r="M12" s="268"/>
      <c r="N12" s="322"/>
      <c r="O12" s="319"/>
      <c r="P12" s="324"/>
    </row>
    <row r="13" spans="1:16" ht="12.75">
      <c r="A13" s="268"/>
      <c r="B13" s="322"/>
      <c r="C13" s="319"/>
      <c r="D13" s="324"/>
      <c r="E13" s="268"/>
      <c r="F13" s="322"/>
      <c r="G13" s="319"/>
      <c r="H13" s="324"/>
      <c r="I13" s="268"/>
      <c r="J13" s="322"/>
      <c r="K13" s="319"/>
      <c r="L13" s="324"/>
      <c r="M13" s="268"/>
      <c r="N13" s="322"/>
      <c r="O13" s="319"/>
      <c r="P13" s="324"/>
    </row>
    <row r="14" spans="1:16" ht="12.75">
      <c r="A14" s="268"/>
      <c r="B14" s="322"/>
      <c r="C14" s="319"/>
      <c r="D14" s="324"/>
      <c r="E14" s="268"/>
      <c r="F14" s="322"/>
      <c r="G14" s="319"/>
      <c r="H14" s="324"/>
      <c r="I14" s="268"/>
      <c r="J14" s="322"/>
      <c r="K14" s="319"/>
      <c r="L14" s="324"/>
      <c r="M14" s="268"/>
      <c r="N14" s="322"/>
      <c r="O14" s="319"/>
      <c r="P14" s="324"/>
    </row>
    <row r="15" spans="1:16" ht="13.5" thickBot="1">
      <c r="A15" s="329"/>
      <c r="B15" s="325"/>
      <c r="C15" s="326"/>
      <c r="D15" s="327"/>
      <c r="E15" s="329"/>
      <c r="F15" s="325"/>
      <c r="G15" s="326"/>
      <c r="H15" s="327"/>
      <c r="I15" s="329"/>
      <c r="J15" s="325"/>
      <c r="K15" s="326"/>
      <c r="L15" s="327"/>
      <c r="M15" s="329"/>
      <c r="N15" s="325"/>
      <c r="O15" s="326"/>
      <c r="P15" s="327"/>
    </row>
    <row r="16" ht="13.5" thickBot="1"/>
    <row r="17" spans="1:16" ht="27" thickTop="1">
      <c r="A17" s="332" t="s">
        <v>1651</v>
      </c>
      <c r="B17" s="333" t="s">
        <v>1648</v>
      </c>
      <c r="C17" s="334"/>
      <c r="D17" s="335"/>
      <c r="E17" s="332" t="s">
        <v>1651</v>
      </c>
      <c r="F17" s="333" t="s">
        <v>1648</v>
      </c>
      <c r="G17" s="334"/>
      <c r="H17" s="335"/>
      <c r="I17" s="332" t="s">
        <v>1651</v>
      </c>
      <c r="J17" s="333" t="s">
        <v>1648</v>
      </c>
      <c r="K17" s="334"/>
      <c r="L17" s="335"/>
      <c r="M17" s="332" t="s">
        <v>1651</v>
      </c>
      <c r="N17" s="333" t="s">
        <v>1648</v>
      </c>
      <c r="O17" s="334"/>
      <c r="P17" s="335"/>
    </row>
    <row r="18" spans="1:16" ht="12.75">
      <c r="A18" s="336"/>
      <c r="B18" s="331" t="s">
        <v>1647</v>
      </c>
      <c r="C18" s="318"/>
      <c r="D18" s="337"/>
      <c r="E18" s="336"/>
      <c r="F18" s="331" t="s">
        <v>1647</v>
      </c>
      <c r="G18" s="318"/>
      <c r="H18" s="337"/>
      <c r="I18" s="336"/>
      <c r="J18" s="331" t="s">
        <v>1647</v>
      </c>
      <c r="K18" s="318"/>
      <c r="L18" s="337"/>
      <c r="M18" s="336"/>
      <c r="N18" s="331" t="s">
        <v>1647</v>
      </c>
      <c r="O18" s="318"/>
      <c r="P18" s="337"/>
    </row>
    <row r="19" spans="1:16" ht="12.75">
      <c r="A19" s="336"/>
      <c r="B19" s="331" t="s">
        <v>1646</v>
      </c>
      <c r="C19" s="318"/>
      <c r="D19" s="337"/>
      <c r="E19" s="336"/>
      <c r="F19" s="331" t="s">
        <v>1646</v>
      </c>
      <c r="G19" s="318"/>
      <c r="H19" s="337"/>
      <c r="I19" s="336"/>
      <c r="J19" s="331" t="s">
        <v>1646</v>
      </c>
      <c r="K19" s="318"/>
      <c r="L19" s="337"/>
      <c r="M19" s="336"/>
      <c r="N19" s="331" t="s">
        <v>1646</v>
      </c>
      <c r="O19" s="318"/>
      <c r="P19" s="337"/>
    </row>
    <row r="20" spans="1:16" ht="12.75">
      <c r="A20" s="336"/>
      <c r="B20" s="331" t="s">
        <v>1649</v>
      </c>
      <c r="C20" s="318"/>
      <c r="D20" s="337"/>
      <c r="E20" s="336"/>
      <c r="F20" s="331" t="s">
        <v>1649</v>
      </c>
      <c r="G20" s="318"/>
      <c r="H20" s="337"/>
      <c r="I20" s="336"/>
      <c r="J20" s="331" t="s">
        <v>1649</v>
      </c>
      <c r="K20" s="318"/>
      <c r="L20" s="337"/>
      <c r="M20" s="336"/>
      <c r="N20" s="331" t="s">
        <v>1649</v>
      </c>
      <c r="O20" s="318"/>
      <c r="P20" s="337"/>
    </row>
    <row r="21" spans="1:16" ht="12.75">
      <c r="A21" s="336"/>
      <c r="B21" s="331" t="s">
        <v>1650</v>
      </c>
      <c r="C21" s="318"/>
      <c r="D21" s="337"/>
      <c r="E21" s="336"/>
      <c r="F21" s="331" t="s">
        <v>1650</v>
      </c>
      <c r="G21" s="318"/>
      <c r="H21" s="337"/>
      <c r="I21" s="336"/>
      <c r="J21" s="331" t="s">
        <v>1650</v>
      </c>
      <c r="K21" s="318"/>
      <c r="L21" s="337"/>
      <c r="M21" s="336"/>
      <c r="N21" s="331" t="s">
        <v>1650</v>
      </c>
      <c r="O21" s="318"/>
      <c r="P21" s="337"/>
    </row>
    <row r="22" spans="1:16" ht="12.75">
      <c r="A22" s="336"/>
      <c r="B22" s="322"/>
      <c r="C22" s="319"/>
      <c r="D22" s="338"/>
      <c r="E22" s="336"/>
      <c r="F22" s="322"/>
      <c r="G22" s="319"/>
      <c r="H22" s="338"/>
      <c r="I22" s="336"/>
      <c r="J22" s="322"/>
      <c r="K22" s="319"/>
      <c r="L22" s="338"/>
      <c r="M22" s="336"/>
      <c r="N22" s="322"/>
      <c r="O22" s="319"/>
      <c r="P22" s="338"/>
    </row>
    <row r="23" spans="1:16" ht="12.75">
      <c r="A23" s="336"/>
      <c r="B23" s="322"/>
      <c r="C23" s="319"/>
      <c r="D23" s="338"/>
      <c r="E23" s="336"/>
      <c r="F23" s="322"/>
      <c r="G23" s="319"/>
      <c r="H23" s="338"/>
      <c r="I23" s="336"/>
      <c r="J23" s="322"/>
      <c r="K23" s="319"/>
      <c r="L23" s="338"/>
      <c r="M23" s="336"/>
      <c r="N23" s="322"/>
      <c r="O23" s="319"/>
      <c r="P23" s="338"/>
    </row>
    <row r="24" spans="1:16" ht="12.75">
      <c r="A24" s="336"/>
      <c r="B24" s="322"/>
      <c r="C24" s="319"/>
      <c r="D24" s="338"/>
      <c r="E24" s="336"/>
      <c r="F24" s="322"/>
      <c r="G24" s="319"/>
      <c r="H24" s="338"/>
      <c r="I24" s="336"/>
      <c r="J24" s="322"/>
      <c r="K24" s="319"/>
      <c r="L24" s="338"/>
      <c r="M24" s="336"/>
      <c r="N24" s="322"/>
      <c r="O24" s="319"/>
      <c r="P24" s="338"/>
    </row>
    <row r="25" spans="1:16" ht="12.75">
      <c r="A25" s="336"/>
      <c r="B25" s="322"/>
      <c r="C25" s="319"/>
      <c r="D25" s="338"/>
      <c r="E25" s="336"/>
      <c r="F25" s="322"/>
      <c r="G25" s="319"/>
      <c r="H25" s="338"/>
      <c r="I25" s="336"/>
      <c r="J25" s="322"/>
      <c r="K25" s="319"/>
      <c r="L25" s="338"/>
      <c r="M25" s="336"/>
      <c r="N25" s="322"/>
      <c r="O25" s="319"/>
      <c r="P25" s="338"/>
    </row>
    <row r="26" spans="1:16" ht="12.75">
      <c r="A26" s="336"/>
      <c r="B26" s="322"/>
      <c r="C26" s="319"/>
      <c r="D26" s="338"/>
      <c r="E26" s="336"/>
      <c r="F26" s="322"/>
      <c r="G26" s="319"/>
      <c r="H26" s="338"/>
      <c r="I26" s="336"/>
      <c r="J26" s="322"/>
      <c r="K26" s="319"/>
      <c r="L26" s="338"/>
      <c r="M26" s="336"/>
      <c r="N26" s="322"/>
      <c r="O26" s="319"/>
      <c r="P26" s="338"/>
    </row>
    <row r="27" spans="1:16" ht="12.75">
      <c r="A27" s="336"/>
      <c r="B27" s="322"/>
      <c r="C27" s="319"/>
      <c r="D27" s="338"/>
      <c r="E27" s="336"/>
      <c r="F27" s="322"/>
      <c r="G27" s="319"/>
      <c r="H27" s="338"/>
      <c r="I27" s="336"/>
      <c r="J27" s="322"/>
      <c r="K27" s="319"/>
      <c r="L27" s="338"/>
      <c r="M27" s="336"/>
      <c r="N27" s="322"/>
      <c r="O27" s="319"/>
      <c r="P27" s="338"/>
    </row>
    <row r="28" spans="1:16" ht="12.75">
      <c r="A28" s="336"/>
      <c r="B28" s="322"/>
      <c r="C28" s="319"/>
      <c r="D28" s="338"/>
      <c r="E28" s="336"/>
      <c r="F28" s="322"/>
      <c r="G28" s="319"/>
      <c r="H28" s="338"/>
      <c r="I28" s="336"/>
      <c r="J28" s="322"/>
      <c r="K28" s="319"/>
      <c r="L28" s="338"/>
      <c r="M28" s="336"/>
      <c r="N28" s="322"/>
      <c r="O28" s="319"/>
      <c r="P28" s="338"/>
    </row>
    <row r="29" spans="1:16" ht="12.75">
      <c r="A29" s="336"/>
      <c r="B29" s="322"/>
      <c r="C29" s="319"/>
      <c r="D29" s="338"/>
      <c r="E29" s="336"/>
      <c r="F29" s="322"/>
      <c r="G29" s="319"/>
      <c r="H29" s="338"/>
      <c r="I29" s="336"/>
      <c r="J29" s="322"/>
      <c r="K29" s="319"/>
      <c r="L29" s="338"/>
      <c r="M29" s="336"/>
      <c r="N29" s="322"/>
      <c r="O29" s="319"/>
      <c r="P29" s="338"/>
    </row>
    <row r="30" spans="1:16" ht="12.75">
      <c r="A30" s="336"/>
      <c r="B30" s="322"/>
      <c r="C30" s="319"/>
      <c r="D30" s="338"/>
      <c r="E30" s="336"/>
      <c r="F30" s="322"/>
      <c r="G30" s="319"/>
      <c r="H30" s="338"/>
      <c r="I30" s="336"/>
      <c r="J30" s="322"/>
      <c r="K30" s="319"/>
      <c r="L30" s="338"/>
      <c r="M30" s="336"/>
      <c r="N30" s="322"/>
      <c r="O30" s="319"/>
      <c r="P30" s="338"/>
    </row>
    <row r="31" spans="1:16" ht="13.5" thickBot="1">
      <c r="A31" s="339"/>
      <c r="B31" s="340"/>
      <c r="C31" s="341"/>
      <c r="D31" s="342"/>
      <c r="E31" s="339"/>
      <c r="F31" s="340"/>
      <c r="G31" s="341"/>
      <c r="H31" s="342"/>
      <c r="I31" s="339"/>
      <c r="J31" s="340"/>
      <c r="K31" s="341"/>
      <c r="L31" s="342"/>
      <c r="M31" s="339"/>
      <c r="N31" s="340"/>
      <c r="O31" s="341"/>
      <c r="P31" s="342"/>
    </row>
    <row r="32" ht="14.25" thickBot="1" thickTop="1"/>
    <row r="33" spans="1:16" ht="27" thickTop="1">
      <c r="A33" s="332" t="s">
        <v>1651</v>
      </c>
      <c r="B33" s="333" t="s">
        <v>1648</v>
      </c>
      <c r="C33" s="334"/>
      <c r="D33" s="335"/>
      <c r="E33" s="332" t="s">
        <v>1651</v>
      </c>
      <c r="F33" s="333" t="s">
        <v>1648</v>
      </c>
      <c r="G33" s="334"/>
      <c r="H33" s="335"/>
      <c r="I33" s="332" t="s">
        <v>1651</v>
      </c>
      <c r="J33" s="333" t="s">
        <v>1648</v>
      </c>
      <c r="K33" s="334"/>
      <c r="L33" s="335"/>
      <c r="M33" s="332" t="s">
        <v>1651</v>
      </c>
      <c r="N33" s="333" t="s">
        <v>1648</v>
      </c>
      <c r="O33" s="334"/>
      <c r="P33" s="335"/>
    </row>
    <row r="34" spans="1:16" ht="12.75">
      <c r="A34" s="336"/>
      <c r="B34" s="331" t="s">
        <v>1647</v>
      </c>
      <c r="C34" s="318"/>
      <c r="D34" s="337"/>
      <c r="E34" s="336"/>
      <c r="F34" s="331" t="s">
        <v>1647</v>
      </c>
      <c r="G34" s="318"/>
      <c r="H34" s="337"/>
      <c r="I34" s="336"/>
      <c r="J34" s="331" t="s">
        <v>1647</v>
      </c>
      <c r="K34" s="318"/>
      <c r="L34" s="337"/>
      <c r="M34" s="336"/>
      <c r="N34" s="331" t="s">
        <v>1647</v>
      </c>
      <c r="O34" s="318"/>
      <c r="P34" s="337"/>
    </row>
    <row r="35" spans="1:16" ht="12.75">
      <c r="A35" s="336"/>
      <c r="B35" s="331" t="s">
        <v>1646</v>
      </c>
      <c r="C35" s="318"/>
      <c r="D35" s="337"/>
      <c r="E35" s="336"/>
      <c r="F35" s="331" t="s">
        <v>1646</v>
      </c>
      <c r="G35" s="318"/>
      <c r="H35" s="337"/>
      <c r="I35" s="336"/>
      <c r="J35" s="331" t="s">
        <v>1646</v>
      </c>
      <c r="K35" s="318"/>
      <c r="L35" s="337"/>
      <c r="M35" s="336"/>
      <c r="N35" s="331" t="s">
        <v>1646</v>
      </c>
      <c r="O35" s="318"/>
      <c r="P35" s="337"/>
    </row>
    <row r="36" spans="1:16" ht="12.75">
      <c r="A36" s="336"/>
      <c r="B36" s="331" t="s">
        <v>1649</v>
      </c>
      <c r="C36" s="318"/>
      <c r="D36" s="337"/>
      <c r="E36" s="336"/>
      <c r="F36" s="331" t="s">
        <v>1649</v>
      </c>
      <c r="G36" s="318"/>
      <c r="H36" s="337"/>
      <c r="I36" s="336"/>
      <c r="J36" s="331" t="s">
        <v>1649</v>
      </c>
      <c r="K36" s="318"/>
      <c r="L36" s="337"/>
      <c r="M36" s="336"/>
      <c r="N36" s="331" t="s">
        <v>1649</v>
      </c>
      <c r="O36" s="318"/>
      <c r="P36" s="337"/>
    </row>
    <row r="37" spans="1:16" ht="12.75">
      <c r="A37" s="336"/>
      <c r="B37" s="331" t="s">
        <v>1650</v>
      </c>
      <c r="C37" s="318"/>
      <c r="D37" s="337"/>
      <c r="E37" s="336"/>
      <c r="F37" s="331" t="s">
        <v>1650</v>
      </c>
      <c r="G37" s="318"/>
      <c r="H37" s="337"/>
      <c r="I37" s="336"/>
      <c r="J37" s="331" t="s">
        <v>1650</v>
      </c>
      <c r="K37" s="318"/>
      <c r="L37" s="337"/>
      <c r="M37" s="336"/>
      <c r="N37" s="331" t="s">
        <v>1650</v>
      </c>
      <c r="O37" s="318"/>
      <c r="P37" s="337"/>
    </row>
    <row r="38" spans="1:16" ht="12.75">
      <c r="A38" s="336"/>
      <c r="B38" s="322"/>
      <c r="C38" s="319"/>
      <c r="D38" s="338"/>
      <c r="E38" s="336"/>
      <c r="F38" s="322"/>
      <c r="G38" s="319"/>
      <c r="H38" s="338"/>
      <c r="I38" s="336"/>
      <c r="J38" s="322"/>
      <c r="K38" s="319"/>
      <c r="L38" s="338"/>
      <c r="M38" s="336"/>
      <c r="N38" s="322"/>
      <c r="O38" s="319"/>
      <c r="P38" s="338"/>
    </row>
    <row r="39" spans="1:16" ht="12.75">
      <c r="A39" s="336"/>
      <c r="B39" s="322"/>
      <c r="C39" s="319"/>
      <c r="D39" s="338"/>
      <c r="E39" s="336"/>
      <c r="F39" s="322"/>
      <c r="G39" s="319"/>
      <c r="H39" s="338"/>
      <c r="I39" s="336"/>
      <c r="J39" s="322"/>
      <c r="K39" s="319"/>
      <c r="L39" s="338"/>
      <c r="M39" s="336"/>
      <c r="N39" s="322"/>
      <c r="O39" s="319"/>
      <c r="P39" s="338"/>
    </row>
    <row r="40" spans="1:16" ht="12.75">
      <c r="A40" s="336"/>
      <c r="B40" s="322"/>
      <c r="C40" s="319"/>
      <c r="D40" s="338"/>
      <c r="E40" s="336"/>
      <c r="F40" s="322"/>
      <c r="G40" s="319"/>
      <c r="H40" s="338"/>
      <c r="I40" s="336"/>
      <c r="J40" s="322"/>
      <c r="K40" s="319"/>
      <c r="L40" s="338"/>
      <c r="M40" s="336"/>
      <c r="N40" s="322"/>
      <c r="O40" s="319"/>
      <c r="P40" s="338"/>
    </row>
    <row r="41" spans="1:16" ht="12.75">
      <c r="A41" s="336"/>
      <c r="B41" s="322"/>
      <c r="C41" s="319"/>
      <c r="D41" s="338"/>
      <c r="E41" s="336"/>
      <c r="F41" s="322"/>
      <c r="G41" s="319"/>
      <c r="H41" s="338"/>
      <c r="I41" s="336"/>
      <c r="J41" s="322"/>
      <c r="K41" s="319"/>
      <c r="L41" s="338"/>
      <c r="M41" s="336"/>
      <c r="N41" s="322"/>
      <c r="O41" s="319"/>
      <c r="P41" s="338"/>
    </row>
    <row r="42" spans="1:16" ht="12.75">
      <c r="A42" s="336"/>
      <c r="B42" s="322"/>
      <c r="C42" s="319"/>
      <c r="D42" s="338"/>
      <c r="E42" s="336"/>
      <c r="F42" s="322"/>
      <c r="G42" s="319"/>
      <c r="H42" s="338"/>
      <c r="I42" s="336"/>
      <c r="J42" s="322"/>
      <c r="K42" s="319"/>
      <c r="L42" s="338"/>
      <c r="M42" s="336"/>
      <c r="N42" s="322"/>
      <c r="O42" s="319"/>
      <c r="P42" s="338"/>
    </row>
    <row r="43" spans="1:16" ht="12.75">
      <c r="A43" s="336"/>
      <c r="B43" s="322"/>
      <c r="C43" s="319"/>
      <c r="D43" s="338"/>
      <c r="E43" s="336"/>
      <c r="F43" s="322"/>
      <c r="G43" s="319"/>
      <c r="H43" s="338"/>
      <c r="I43" s="336"/>
      <c r="J43" s="322"/>
      <c r="K43" s="319"/>
      <c r="L43" s="338"/>
      <c r="M43" s="336"/>
      <c r="N43" s="322"/>
      <c r="O43" s="319"/>
      <c r="P43" s="338"/>
    </row>
    <row r="44" spans="1:16" ht="12.75">
      <c r="A44" s="336"/>
      <c r="B44" s="322"/>
      <c r="C44" s="319"/>
      <c r="D44" s="338"/>
      <c r="E44" s="336"/>
      <c r="F44" s="322"/>
      <c r="G44" s="319"/>
      <c r="H44" s="338"/>
      <c r="I44" s="336"/>
      <c r="J44" s="322"/>
      <c r="K44" s="319"/>
      <c r="L44" s="338"/>
      <c r="M44" s="336"/>
      <c r="N44" s="322"/>
      <c r="O44" s="319"/>
      <c r="P44" s="338"/>
    </row>
    <row r="45" spans="1:16" ht="12.75">
      <c r="A45" s="336"/>
      <c r="B45" s="322"/>
      <c r="C45" s="319"/>
      <c r="D45" s="338"/>
      <c r="E45" s="336"/>
      <c r="F45" s="322"/>
      <c r="G45" s="319"/>
      <c r="H45" s="338"/>
      <c r="I45" s="336"/>
      <c r="J45" s="322"/>
      <c r="K45" s="319"/>
      <c r="L45" s="338"/>
      <c r="M45" s="336"/>
      <c r="N45" s="322"/>
      <c r="O45" s="319"/>
      <c r="P45" s="338"/>
    </row>
    <row r="46" spans="1:16" ht="12.75">
      <c r="A46" s="336"/>
      <c r="B46" s="322"/>
      <c r="C46" s="319"/>
      <c r="D46" s="338"/>
      <c r="E46" s="336"/>
      <c r="F46" s="322"/>
      <c r="G46" s="319"/>
      <c r="H46" s="338"/>
      <c r="I46" s="336"/>
      <c r="J46" s="322"/>
      <c r="K46" s="319"/>
      <c r="L46" s="338"/>
      <c r="M46" s="336"/>
      <c r="N46" s="322"/>
      <c r="O46" s="319"/>
      <c r="P46" s="338"/>
    </row>
    <row r="47" spans="1:16" ht="12.75">
      <c r="A47" s="336"/>
      <c r="B47" s="322"/>
      <c r="C47" s="319"/>
      <c r="D47" s="338"/>
      <c r="E47" s="336"/>
      <c r="F47" s="322"/>
      <c r="G47" s="319"/>
      <c r="H47" s="338"/>
      <c r="I47" s="336"/>
      <c r="J47" s="322"/>
      <c r="K47" s="319"/>
      <c r="L47" s="338"/>
      <c r="M47" s="336"/>
      <c r="N47" s="322"/>
      <c r="O47" s="319"/>
      <c r="P47" s="338"/>
    </row>
    <row r="48" spans="1:16" ht="12.75">
      <c r="A48" s="336"/>
      <c r="B48" s="322"/>
      <c r="C48" s="319"/>
      <c r="D48" s="338"/>
      <c r="E48" s="336"/>
      <c r="F48" s="322"/>
      <c r="G48" s="319"/>
      <c r="H48" s="338"/>
      <c r="I48" s="336"/>
      <c r="J48" s="322"/>
      <c r="K48" s="319"/>
      <c r="L48" s="338"/>
      <c r="M48" s="336"/>
      <c r="N48" s="322"/>
      <c r="O48" s="319"/>
      <c r="P48" s="338"/>
    </row>
    <row r="49" spans="1:16" ht="12.75">
      <c r="A49" s="336"/>
      <c r="B49" s="322"/>
      <c r="C49" s="319"/>
      <c r="D49" s="338"/>
      <c r="E49" s="336"/>
      <c r="F49" s="322"/>
      <c r="G49" s="319"/>
      <c r="H49" s="338"/>
      <c r="I49" s="336"/>
      <c r="J49" s="322"/>
      <c r="K49" s="319"/>
      <c r="L49" s="338"/>
      <c r="M49" s="336"/>
      <c r="N49" s="322"/>
      <c r="O49" s="319"/>
      <c r="P49" s="338"/>
    </row>
    <row r="50" spans="1:16" ht="12.75">
      <c r="A50" s="336"/>
      <c r="B50" s="322"/>
      <c r="C50" s="319"/>
      <c r="D50" s="338"/>
      <c r="E50" s="336"/>
      <c r="F50" s="322"/>
      <c r="G50" s="319"/>
      <c r="H50" s="338"/>
      <c r="I50" s="336"/>
      <c r="J50" s="322"/>
      <c r="K50" s="319"/>
      <c r="L50" s="338"/>
      <c r="M50" s="336"/>
      <c r="N50" s="322"/>
      <c r="O50" s="319"/>
      <c r="P50" s="338"/>
    </row>
    <row r="51" spans="1:16" ht="12.75">
      <c r="A51" s="336"/>
      <c r="B51" s="322"/>
      <c r="C51" s="319"/>
      <c r="D51" s="338"/>
      <c r="E51" s="336"/>
      <c r="F51" s="322"/>
      <c r="G51" s="319"/>
      <c r="H51" s="338"/>
      <c r="I51" s="336"/>
      <c r="J51" s="322"/>
      <c r="K51" s="319"/>
      <c r="L51" s="338"/>
      <c r="M51" s="336"/>
      <c r="N51" s="322"/>
      <c r="O51" s="319"/>
      <c r="P51" s="338"/>
    </row>
    <row r="52" spans="1:16" ht="12.75">
      <c r="A52" s="336"/>
      <c r="B52" s="322"/>
      <c r="C52" s="319"/>
      <c r="D52" s="338"/>
      <c r="E52" s="336"/>
      <c r="F52" s="322"/>
      <c r="G52" s="319"/>
      <c r="H52" s="338"/>
      <c r="I52" s="336"/>
      <c r="J52" s="322"/>
      <c r="K52" s="319"/>
      <c r="L52" s="338"/>
      <c r="M52" s="336"/>
      <c r="N52" s="322"/>
      <c r="O52" s="319"/>
      <c r="P52" s="338"/>
    </row>
    <row r="53" spans="1:16" ht="12.75">
      <c r="A53" s="336"/>
      <c r="B53" s="322"/>
      <c r="C53" s="319"/>
      <c r="D53" s="338"/>
      <c r="E53" s="336"/>
      <c r="F53" s="322"/>
      <c r="G53" s="319"/>
      <c r="H53" s="338"/>
      <c r="I53" s="336"/>
      <c r="J53" s="322"/>
      <c r="K53" s="319"/>
      <c r="L53" s="338"/>
      <c r="M53" s="336"/>
      <c r="N53" s="322"/>
      <c r="O53" s="319"/>
      <c r="P53" s="338"/>
    </row>
    <row r="54" spans="1:16" ht="12.75">
      <c r="A54" s="336"/>
      <c r="B54" s="322"/>
      <c r="C54" s="319"/>
      <c r="D54" s="338"/>
      <c r="E54" s="336"/>
      <c r="F54" s="322"/>
      <c r="G54" s="319"/>
      <c r="H54" s="338"/>
      <c r="I54" s="336"/>
      <c r="J54" s="322"/>
      <c r="K54" s="319"/>
      <c r="L54" s="338"/>
      <c r="M54" s="336"/>
      <c r="N54" s="322"/>
      <c r="O54" s="319"/>
      <c r="P54" s="338"/>
    </row>
    <row r="55" spans="1:16" ht="12.75">
      <c r="A55" s="336"/>
      <c r="B55" s="322"/>
      <c r="C55" s="319"/>
      <c r="D55" s="338"/>
      <c r="E55" s="336"/>
      <c r="F55" s="322"/>
      <c r="G55" s="319"/>
      <c r="H55" s="338"/>
      <c r="I55" s="336"/>
      <c r="J55" s="322"/>
      <c r="K55" s="319"/>
      <c r="L55" s="338"/>
      <c r="M55" s="336"/>
      <c r="N55" s="322"/>
      <c r="O55" s="319"/>
      <c r="P55" s="338"/>
    </row>
    <row r="56" spans="1:16" ht="13.5" thickBot="1">
      <c r="A56" s="339"/>
      <c r="B56" s="340"/>
      <c r="C56" s="341"/>
      <c r="D56" s="342"/>
      <c r="E56" s="339"/>
      <c r="F56" s="340"/>
      <c r="G56" s="341"/>
      <c r="H56" s="342"/>
      <c r="I56" s="339"/>
      <c r="J56" s="340"/>
      <c r="K56" s="341"/>
      <c r="L56" s="342"/>
      <c r="M56" s="339"/>
      <c r="N56" s="340"/>
      <c r="O56" s="341"/>
      <c r="P56" s="342"/>
    </row>
    <row r="57" ht="13.5" thickTop="1"/>
  </sheetData>
  <mergeCells count="60">
    <mergeCell ref="B37:D37"/>
    <mergeCell ref="F37:H37"/>
    <mergeCell ref="J37:L37"/>
    <mergeCell ref="N37:P37"/>
    <mergeCell ref="B36:D36"/>
    <mergeCell ref="F36:H36"/>
    <mergeCell ref="J36:L36"/>
    <mergeCell ref="N36:P36"/>
    <mergeCell ref="B35:D35"/>
    <mergeCell ref="F35:H35"/>
    <mergeCell ref="J35:L35"/>
    <mergeCell ref="N35:P35"/>
    <mergeCell ref="B34:D34"/>
    <mergeCell ref="F34:H34"/>
    <mergeCell ref="J34:L34"/>
    <mergeCell ref="N34:P34"/>
    <mergeCell ref="B33:D33"/>
    <mergeCell ref="F33:H33"/>
    <mergeCell ref="J33:L33"/>
    <mergeCell ref="N33:P33"/>
    <mergeCell ref="B21:D21"/>
    <mergeCell ref="F21:H21"/>
    <mergeCell ref="J21:L21"/>
    <mergeCell ref="N21:P21"/>
    <mergeCell ref="B20:D20"/>
    <mergeCell ref="F20:H20"/>
    <mergeCell ref="J20:L20"/>
    <mergeCell ref="N20:P20"/>
    <mergeCell ref="B19:D19"/>
    <mergeCell ref="F19:H19"/>
    <mergeCell ref="J19:L19"/>
    <mergeCell ref="N19:P19"/>
    <mergeCell ref="B18:D18"/>
    <mergeCell ref="F18:H18"/>
    <mergeCell ref="J18:L18"/>
    <mergeCell ref="N18:P18"/>
    <mergeCell ref="B17:D17"/>
    <mergeCell ref="F17:H17"/>
    <mergeCell ref="J17:L17"/>
    <mergeCell ref="N17:P17"/>
    <mergeCell ref="J5:L5"/>
    <mergeCell ref="N1:P1"/>
    <mergeCell ref="N2:P2"/>
    <mergeCell ref="N3:P3"/>
    <mergeCell ref="N4:P4"/>
    <mergeCell ref="N5:P5"/>
    <mergeCell ref="J1:L1"/>
    <mergeCell ref="J2:L2"/>
    <mergeCell ref="J3:L3"/>
    <mergeCell ref="J4:L4"/>
    <mergeCell ref="B5:D5"/>
    <mergeCell ref="F1:H1"/>
    <mergeCell ref="F2:H2"/>
    <mergeCell ref="F3:H3"/>
    <mergeCell ref="F4:H4"/>
    <mergeCell ref="F5:H5"/>
    <mergeCell ref="B1:D1"/>
    <mergeCell ref="B2:D2"/>
    <mergeCell ref="B3:D3"/>
    <mergeCell ref="B4:D4"/>
  </mergeCells>
  <printOptions gridLines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2"/>
  <headerFooter alignWithMargins="0">
    <oddHeader>&amp;L&amp;8PP - &amp;D&amp;C&amp;8Feuille de combat&amp;R&amp;8&amp;F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Tanghe Thierry</cp:lastModifiedBy>
  <cp:lastPrinted>2000-05-18T13:45:21Z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